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hokuriku2\Downloads\"/>
    </mc:Choice>
  </mc:AlternateContent>
  <xr:revisionPtr revIDLastSave="0" documentId="13_ncr:1_{C1B1B6A1-097E-4189-B32E-25A2704D82DC}" xr6:coauthVersionLast="47" xr6:coauthVersionMax="47" xr10:uidLastSave="{00000000-0000-0000-0000-000000000000}"/>
  <bookViews>
    <workbookView xWindow="2310" yWindow="360" windowWidth="14430" windowHeight="15600" activeTab="1" xr2:uid="{00000000-000D-0000-FFFF-FFFF00000000}"/>
  </bookViews>
  <sheets>
    <sheet name="マニュアル" sheetId="6" r:id="rId1"/>
    <sheet name="選手登録" sheetId="1" r:id="rId2"/>
    <sheet name="男子" sheetId="2" r:id="rId3"/>
    <sheet name="女子" sheetId="3" r:id="rId4"/>
    <sheet name="4x100R" sheetId="4" r:id="rId5"/>
    <sheet name="申込書(確認用)" sheetId="5" r:id="rId6"/>
  </sheets>
  <definedNames>
    <definedName name="_xlnm.Print_Area" localSheetId="3">女子!$A$1:$S$35</definedName>
    <definedName name="_xlnm.Print_Area" localSheetId="5">'申込書(確認用)'!$A$1:$AB$73</definedName>
    <definedName name="_xlnm.Print_Area" localSheetId="2">男子!$A$1:$T$35</definedName>
    <definedName name="_xlnm.Print_Area">#REF!</definedName>
    <definedName name="_xlnm.Print_Titles" localSheetId="5">'申込書(確認用)'!$12:$13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5" l="1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Y73" i="5"/>
  <c r="X73" i="5"/>
  <c r="V73" i="5"/>
  <c r="S73" i="5"/>
  <c r="R73" i="5"/>
  <c r="AB73" i="5" s="1"/>
  <c r="P73" i="5"/>
  <c r="Y72" i="5"/>
  <c r="X72" i="5"/>
  <c r="V72" i="5"/>
  <c r="S72" i="5"/>
  <c r="R72" i="5"/>
  <c r="AB72" i="5" s="1"/>
  <c r="Y71" i="5"/>
  <c r="X71" i="5"/>
  <c r="V71" i="5"/>
  <c r="S71" i="5"/>
  <c r="R71" i="5"/>
  <c r="AB71" i="5" s="1"/>
  <c r="Y70" i="5"/>
  <c r="X70" i="5"/>
  <c r="V70" i="5"/>
  <c r="S70" i="5"/>
  <c r="R70" i="5"/>
  <c r="AB70" i="5" s="1"/>
  <c r="Y69" i="5"/>
  <c r="X69" i="5"/>
  <c r="V69" i="5"/>
  <c r="S69" i="5"/>
  <c r="R69" i="5"/>
  <c r="AB69" i="5" s="1"/>
  <c r="AC68" i="5"/>
  <c r="Y68" i="5"/>
  <c r="X68" i="5"/>
  <c r="V68" i="5"/>
  <c r="S68" i="5"/>
  <c r="R68" i="5"/>
  <c r="AB68" i="5" s="1"/>
  <c r="AC67" i="5"/>
  <c r="Y67" i="5"/>
  <c r="X67" i="5"/>
  <c r="V67" i="5"/>
  <c r="S67" i="5"/>
  <c r="R67" i="5"/>
  <c r="AB67" i="5" s="1"/>
  <c r="AC66" i="5"/>
  <c r="Y66" i="5"/>
  <c r="X66" i="5"/>
  <c r="V66" i="5"/>
  <c r="S66" i="5"/>
  <c r="R66" i="5"/>
  <c r="AB66" i="5" s="1"/>
  <c r="AC65" i="5"/>
  <c r="Y65" i="5"/>
  <c r="X65" i="5"/>
  <c r="V65" i="5"/>
  <c r="S65" i="5"/>
  <c r="R65" i="5"/>
  <c r="AB65" i="5" s="1"/>
  <c r="AC64" i="5"/>
  <c r="Y64" i="5"/>
  <c r="X64" i="5"/>
  <c r="V64" i="5"/>
  <c r="S64" i="5"/>
  <c r="R64" i="5"/>
  <c r="AB64" i="5" s="1"/>
  <c r="AC63" i="5"/>
  <c r="Y63" i="5"/>
  <c r="X63" i="5"/>
  <c r="V63" i="5"/>
  <c r="S63" i="5"/>
  <c r="R63" i="5"/>
  <c r="AB63" i="5" s="1"/>
  <c r="Y62" i="5"/>
  <c r="X62" i="5"/>
  <c r="V62" i="5"/>
  <c r="S62" i="5"/>
  <c r="R62" i="5"/>
  <c r="AB62" i="5" s="1"/>
  <c r="Y61" i="5"/>
  <c r="X61" i="5"/>
  <c r="V61" i="5"/>
  <c r="S61" i="5"/>
  <c r="R61" i="5"/>
  <c r="AB61" i="5" s="1"/>
  <c r="AC60" i="5"/>
  <c r="Y60" i="5"/>
  <c r="X60" i="5"/>
  <c r="V60" i="5"/>
  <c r="S60" i="5"/>
  <c r="R60" i="5"/>
  <c r="AB60" i="5" s="1"/>
  <c r="AC59" i="5"/>
  <c r="Y59" i="5"/>
  <c r="X59" i="5"/>
  <c r="V59" i="5"/>
  <c r="S59" i="5"/>
  <c r="R59" i="5"/>
  <c r="AB59" i="5" s="1"/>
  <c r="AC58" i="5"/>
  <c r="Y58" i="5"/>
  <c r="X58" i="5"/>
  <c r="V58" i="5"/>
  <c r="S58" i="5"/>
  <c r="R58" i="5"/>
  <c r="AB58" i="5" s="1"/>
  <c r="Y57" i="5"/>
  <c r="X57" i="5"/>
  <c r="V57" i="5"/>
  <c r="S57" i="5"/>
  <c r="R57" i="5"/>
  <c r="AB57" i="5" s="1"/>
  <c r="AC56" i="5"/>
  <c r="Y56" i="5"/>
  <c r="X56" i="5"/>
  <c r="V56" i="5"/>
  <c r="S56" i="5"/>
  <c r="R56" i="5"/>
  <c r="AB56" i="5" s="1"/>
  <c r="Y55" i="5"/>
  <c r="X55" i="5"/>
  <c r="V55" i="5"/>
  <c r="S55" i="5"/>
  <c r="R55" i="5"/>
  <c r="AB55" i="5" s="1"/>
  <c r="AC54" i="5"/>
  <c r="Y54" i="5"/>
  <c r="X54" i="5"/>
  <c r="V54" i="5"/>
  <c r="S54" i="5"/>
  <c r="R54" i="5"/>
  <c r="AB54" i="5" s="1"/>
  <c r="AC53" i="5"/>
  <c r="Y53" i="5"/>
  <c r="X53" i="5"/>
  <c r="V53" i="5"/>
  <c r="S53" i="5"/>
  <c r="R53" i="5"/>
  <c r="AB53" i="5" s="1"/>
  <c r="AC52" i="5"/>
  <c r="Y52" i="5"/>
  <c r="X52" i="5"/>
  <c r="V52" i="5"/>
  <c r="S52" i="5"/>
  <c r="R52" i="5"/>
  <c r="AB52" i="5" s="1"/>
  <c r="AC51" i="5"/>
  <c r="Y51" i="5"/>
  <c r="X51" i="5"/>
  <c r="V51" i="5"/>
  <c r="S51" i="5"/>
  <c r="R51" i="5"/>
  <c r="AB51" i="5" s="1"/>
  <c r="AC50" i="5"/>
  <c r="Y50" i="5"/>
  <c r="X50" i="5"/>
  <c r="V50" i="5"/>
  <c r="S50" i="5"/>
  <c r="R50" i="5"/>
  <c r="AB50" i="5" s="1"/>
  <c r="AC49" i="5"/>
  <c r="Y49" i="5"/>
  <c r="X49" i="5"/>
  <c r="V49" i="5"/>
  <c r="S49" i="5"/>
  <c r="R49" i="5"/>
  <c r="AB49" i="5" s="1"/>
  <c r="Y48" i="5"/>
  <c r="X48" i="5"/>
  <c r="V48" i="5"/>
  <c r="S48" i="5"/>
  <c r="R48" i="5"/>
  <c r="AB48" i="5" s="1"/>
  <c r="AC47" i="5"/>
  <c r="Y47" i="5"/>
  <c r="X47" i="5"/>
  <c r="V47" i="5"/>
  <c r="S47" i="5"/>
  <c r="R47" i="5"/>
  <c r="AB47" i="5" s="1"/>
  <c r="AC46" i="5"/>
  <c r="Y46" i="5"/>
  <c r="X46" i="5"/>
  <c r="V46" i="5"/>
  <c r="S46" i="5"/>
  <c r="R46" i="5"/>
  <c r="AB46" i="5" s="1"/>
  <c r="AC45" i="5"/>
  <c r="Y45" i="5"/>
  <c r="X45" i="5"/>
  <c r="V45" i="5"/>
  <c r="S45" i="5"/>
  <c r="R45" i="5"/>
  <c r="AB45" i="5" s="1"/>
  <c r="AC44" i="5"/>
  <c r="Y44" i="5"/>
  <c r="X44" i="5"/>
  <c r="V44" i="5"/>
  <c r="S44" i="5"/>
  <c r="R44" i="5"/>
  <c r="AB44" i="5" s="1"/>
  <c r="H73" i="5"/>
  <c r="G73" i="5"/>
  <c r="E73" i="5"/>
  <c r="D73" i="5"/>
  <c r="B73" i="5"/>
  <c r="M72" i="5"/>
  <c r="H72" i="5"/>
  <c r="G72" i="5"/>
  <c r="E72" i="5"/>
  <c r="D72" i="5"/>
  <c r="B72" i="5"/>
  <c r="M71" i="5"/>
  <c r="H71" i="5"/>
  <c r="G71" i="5"/>
  <c r="E71" i="5"/>
  <c r="D71" i="5"/>
  <c r="B71" i="5"/>
  <c r="M70" i="5"/>
  <c r="H70" i="5"/>
  <c r="G70" i="5"/>
  <c r="E70" i="5"/>
  <c r="D70" i="5"/>
  <c r="B70" i="5"/>
  <c r="M69" i="5"/>
  <c r="H69" i="5"/>
  <c r="G69" i="5"/>
  <c r="E69" i="5"/>
  <c r="D69" i="5"/>
  <c r="B69" i="5"/>
  <c r="M68" i="5"/>
  <c r="H68" i="5"/>
  <c r="G68" i="5"/>
  <c r="E68" i="5"/>
  <c r="D68" i="5"/>
  <c r="B68" i="5"/>
  <c r="M67" i="5"/>
  <c r="H67" i="5"/>
  <c r="G67" i="5"/>
  <c r="E67" i="5"/>
  <c r="D67" i="5"/>
  <c r="B67" i="5"/>
  <c r="M66" i="5"/>
  <c r="H66" i="5"/>
  <c r="G66" i="5"/>
  <c r="E66" i="5"/>
  <c r="D66" i="5"/>
  <c r="B66" i="5"/>
  <c r="M65" i="5"/>
  <c r="H65" i="5"/>
  <c r="G65" i="5"/>
  <c r="E65" i="5"/>
  <c r="D65" i="5"/>
  <c r="B65" i="5"/>
  <c r="M64" i="5"/>
  <c r="H64" i="5"/>
  <c r="G64" i="5"/>
  <c r="E64" i="5"/>
  <c r="D64" i="5"/>
  <c r="B64" i="5"/>
  <c r="M63" i="5"/>
  <c r="H63" i="5"/>
  <c r="G63" i="5"/>
  <c r="E63" i="5"/>
  <c r="D63" i="5"/>
  <c r="B63" i="5"/>
  <c r="M62" i="5"/>
  <c r="H62" i="5"/>
  <c r="G62" i="5"/>
  <c r="E62" i="5"/>
  <c r="D62" i="5"/>
  <c r="B62" i="5"/>
  <c r="H61" i="5"/>
  <c r="G61" i="5"/>
  <c r="E61" i="5"/>
  <c r="D61" i="5"/>
  <c r="B61" i="5"/>
  <c r="H60" i="5"/>
  <c r="G60" i="5"/>
  <c r="E60" i="5"/>
  <c r="D60" i="5"/>
  <c r="B60" i="5"/>
  <c r="H59" i="5"/>
  <c r="G59" i="5"/>
  <c r="E59" i="5"/>
  <c r="D59" i="5"/>
  <c r="B59" i="5"/>
  <c r="M58" i="5"/>
  <c r="H58" i="5"/>
  <c r="G58" i="5"/>
  <c r="E58" i="5"/>
  <c r="D58" i="5"/>
  <c r="B58" i="5"/>
  <c r="M57" i="5"/>
  <c r="H57" i="5"/>
  <c r="G57" i="5"/>
  <c r="E57" i="5"/>
  <c r="D57" i="5"/>
  <c r="B57" i="5"/>
  <c r="M56" i="5"/>
  <c r="H56" i="5"/>
  <c r="G56" i="5"/>
  <c r="E56" i="5"/>
  <c r="D56" i="5"/>
  <c r="B56" i="5"/>
  <c r="M55" i="5"/>
  <c r="H55" i="5"/>
  <c r="G55" i="5"/>
  <c r="E55" i="5"/>
  <c r="D55" i="5"/>
  <c r="B55" i="5"/>
  <c r="M54" i="5"/>
  <c r="H54" i="5"/>
  <c r="G54" i="5"/>
  <c r="E54" i="5"/>
  <c r="D54" i="5"/>
  <c r="B54" i="5"/>
  <c r="M53" i="5"/>
  <c r="H53" i="5"/>
  <c r="G53" i="5"/>
  <c r="E53" i="5"/>
  <c r="D53" i="5"/>
  <c r="B53" i="5"/>
  <c r="M52" i="5"/>
  <c r="H52" i="5"/>
  <c r="G52" i="5"/>
  <c r="E52" i="5"/>
  <c r="D52" i="5"/>
  <c r="B52" i="5"/>
  <c r="M51" i="5"/>
  <c r="H51" i="5"/>
  <c r="G51" i="5"/>
  <c r="E51" i="5"/>
  <c r="D51" i="5"/>
  <c r="B51" i="5"/>
  <c r="M50" i="5"/>
  <c r="H50" i="5"/>
  <c r="G50" i="5"/>
  <c r="E50" i="5"/>
  <c r="D50" i="5"/>
  <c r="B50" i="5"/>
  <c r="H49" i="5"/>
  <c r="G49" i="5"/>
  <c r="E49" i="5"/>
  <c r="D49" i="5"/>
  <c r="B49" i="5"/>
  <c r="M48" i="5"/>
  <c r="H48" i="5"/>
  <c r="G48" i="5"/>
  <c r="E48" i="5"/>
  <c r="D48" i="5"/>
  <c r="B48" i="5"/>
  <c r="M47" i="5"/>
  <c r="H47" i="5"/>
  <c r="G47" i="5"/>
  <c r="E47" i="5"/>
  <c r="D47" i="5"/>
  <c r="B47" i="5"/>
  <c r="M46" i="5"/>
  <c r="H46" i="5"/>
  <c r="G46" i="5"/>
  <c r="E46" i="5"/>
  <c r="D46" i="5"/>
  <c r="B46" i="5"/>
  <c r="M45" i="5"/>
  <c r="H45" i="5"/>
  <c r="G45" i="5"/>
  <c r="E45" i="5"/>
  <c r="D45" i="5"/>
  <c r="B45" i="5"/>
  <c r="M44" i="5"/>
  <c r="H44" i="5"/>
  <c r="G44" i="5"/>
  <c r="E44" i="5"/>
  <c r="D44" i="5"/>
  <c r="B44" i="5"/>
  <c r="H43" i="5"/>
  <c r="G43" i="5"/>
  <c r="E43" i="5"/>
  <c r="D43" i="5"/>
  <c r="B43" i="5"/>
  <c r="O39" i="4"/>
  <c r="O40" i="4" s="1"/>
  <c r="O41" i="4" s="1"/>
  <c r="O42" i="4" s="1"/>
  <c r="O43" i="4" s="1"/>
  <c r="O44" i="4" s="1"/>
  <c r="O45" i="4" s="1"/>
  <c r="O31" i="4"/>
  <c r="O32" i="4" s="1"/>
  <c r="O33" i="4" s="1"/>
  <c r="O34" i="4" s="1"/>
  <c r="O35" i="4" s="1"/>
  <c r="O36" i="4" s="1"/>
  <c r="O37" i="4" s="1"/>
  <c r="O23" i="4"/>
  <c r="O24" i="4" s="1"/>
  <c r="O25" i="4" s="1"/>
  <c r="O26" i="4" s="1"/>
  <c r="O27" i="4" s="1"/>
  <c r="O28" i="4" s="1"/>
  <c r="O29" i="4" s="1"/>
  <c r="O15" i="4"/>
  <c r="O16" i="4" s="1"/>
  <c r="O17" i="4" s="1"/>
  <c r="O18" i="4" s="1"/>
  <c r="O19" i="4" s="1"/>
  <c r="O20" i="4" s="1"/>
  <c r="O21" i="4" s="1"/>
  <c r="O7" i="4"/>
  <c r="O8" i="4" s="1"/>
  <c r="O9" i="4" s="1"/>
  <c r="O10" i="4" s="1"/>
  <c r="O11" i="4" s="1"/>
  <c r="O12" i="4" s="1"/>
  <c r="O13" i="4" s="1"/>
  <c r="N45" i="4"/>
  <c r="M45" i="4"/>
  <c r="L45" i="4"/>
  <c r="N44" i="4"/>
  <c r="M44" i="4"/>
  <c r="L44" i="4"/>
  <c r="N43" i="4"/>
  <c r="M43" i="4"/>
  <c r="L43" i="4"/>
  <c r="N42" i="4"/>
  <c r="M42" i="4"/>
  <c r="L42" i="4"/>
  <c r="N41" i="4"/>
  <c r="M41" i="4"/>
  <c r="L41" i="4"/>
  <c r="N40" i="4"/>
  <c r="M40" i="4"/>
  <c r="L40" i="4"/>
  <c r="N39" i="4"/>
  <c r="M39" i="4"/>
  <c r="L39" i="4"/>
  <c r="N38" i="4"/>
  <c r="M38" i="4"/>
  <c r="L38" i="4"/>
  <c r="N37" i="4"/>
  <c r="M37" i="4"/>
  <c r="L37" i="4"/>
  <c r="N36" i="4"/>
  <c r="M36" i="4"/>
  <c r="L36" i="4"/>
  <c r="N35" i="4"/>
  <c r="M35" i="4"/>
  <c r="L35" i="4"/>
  <c r="N34" i="4"/>
  <c r="M34" i="4"/>
  <c r="L34" i="4"/>
  <c r="N33" i="4"/>
  <c r="M33" i="4"/>
  <c r="L33" i="4"/>
  <c r="N32" i="4"/>
  <c r="M32" i="4"/>
  <c r="L32" i="4"/>
  <c r="N31" i="4"/>
  <c r="M31" i="4"/>
  <c r="L31" i="4"/>
  <c r="N30" i="4"/>
  <c r="M30" i="4"/>
  <c r="L30" i="4"/>
  <c r="N29" i="4"/>
  <c r="M29" i="4"/>
  <c r="L29" i="4"/>
  <c r="N28" i="4"/>
  <c r="M28" i="4"/>
  <c r="L28" i="4"/>
  <c r="N27" i="4"/>
  <c r="M27" i="4"/>
  <c r="L27" i="4"/>
  <c r="N26" i="4"/>
  <c r="M26" i="4"/>
  <c r="L26" i="4"/>
  <c r="N25" i="4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N17" i="4"/>
  <c r="M17" i="4"/>
  <c r="L17" i="4"/>
  <c r="N16" i="4"/>
  <c r="M16" i="4"/>
  <c r="L16" i="4"/>
  <c r="N15" i="4"/>
  <c r="M15" i="4"/>
  <c r="L15" i="4"/>
  <c r="N14" i="4"/>
  <c r="M14" i="4"/>
  <c r="L14" i="4"/>
  <c r="N13" i="4"/>
  <c r="M13" i="4"/>
  <c r="L13" i="4"/>
  <c r="N12" i="4"/>
  <c r="M12" i="4"/>
  <c r="L12" i="4"/>
  <c r="N11" i="4"/>
  <c r="M11" i="4"/>
  <c r="L11" i="4"/>
  <c r="N10" i="4"/>
  <c r="M10" i="4"/>
  <c r="L10" i="4"/>
  <c r="N9" i="4"/>
  <c r="M9" i="4"/>
  <c r="L9" i="4"/>
  <c r="N8" i="4"/>
  <c r="M8" i="4"/>
  <c r="L8" i="4"/>
  <c r="N7" i="4"/>
  <c r="M7" i="4"/>
  <c r="L7" i="4"/>
  <c r="N6" i="4"/>
  <c r="M6" i="4"/>
  <c r="L6" i="4"/>
  <c r="H39" i="4"/>
  <c r="H40" i="4" s="1"/>
  <c r="H41" i="4" s="1"/>
  <c r="H42" i="4" s="1"/>
  <c r="H43" i="4" s="1"/>
  <c r="H44" i="4" s="1"/>
  <c r="H45" i="4" s="1"/>
  <c r="H31" i="4"/>
  <c r="H32" i="4" s="1"/>
  <c r="H33" i="4" s="1"/>
  <c r="H34" i="4" s="1"/>
  <c r="H35" i="4" s="1"/>
  <c r="H36" i="4" s="1"/>
  <c r="H37" i="4" s="1"/>
  <c r="H23" i="4"/>
  <c r="H24" i="4" s="1"/>
  <c r="H25" i="4" s="1"/>
  <c r="H26" i="4" s="1"/>
  <c r="H27" i="4" s="1"/>
  <c r="H28" i="4" s="1"/>
  <c r="H29" i="4" s="1"/>
  <c r="H15" i="4"/>
  <c r="H16" i="4" s="1"/>
  <c r="H17" i="4" s="1"/>
  <c r="H18" i="4" s="1"/>
  <c r="H19" i="4" s="1"/>
  <c r="H20" i="4" s="1"/>
  <c r="H21" i="4" s="1"/>
  <c r="H8" i="4"/>
  <c r="H9" i="4" s="1"/>
  <c r="H10" i="4" s="1"/>
  <c r="H11" i="4" s="1"/>
  <c r="H12" i="4" s="1"/>
  <c r="H13" i="4" s="1"/>
  <c r="H7" i="4"/>
  <c r="T65" i="3"/>
  <c r="AC73" i="5" s="1"/>
  <c r="G65" i="3"/>
  <c r="F65" i="3"/>
  <c r="E65" i="3"/>
  <c r="D65" i="3"/>
  <c r="C65" i="3"/>
  <c r="B65" i="3"/>
  <c r="T64" i="3"/>
  <c r="AC72" i="5" s="1"/>
  <c r="G64" i="3"/>
  <c r="F64" i="3"/>
  <c r="E64" i="3"/>
  <c r="D64" i="3"/>
  <c r="C64" i="3"/>
  <c r="B64" i="3"/>
  <c r="T63" i="3"/>
  <c r="AC71" i="5" s="1"/>
  <c r="G63" i="3"/>
  <c r="F63" i="3"/>
  <c r="E63" i="3"/>
  <c r="D63" i="3"/>
  <c r="C63" i="3"/>
  <c r="B63" i="3"/>
  <c r="A63" i="3"/>
  <c r="A64" i="3" s="1"/>
  <c r="A65" i="3" s="1"/>
  <c r="T62" i="3"/>
  <c r="AC70" i="5" s="1"/>
  <c r="G62" i="3"/>
  <c r="F62" i="3"/>
  <c r="E62" i="3"/>
  <c r="D62" i="3"/>
  <c r="C62" i="3"/>
  <c r="B62" i="3"/>
  <c r="T61" i="3"/>
  <c r="AC69" i="5" s="1"/>
  <c r="G61" i="3"/>
  <c r="F61" i="3"/>
  <c r="E61" i="3"/>
  <c r="D61" i="3"/>
  <c r="C61" i="3"/>
  <c r="B61" i="3"/>
  <c r="T60" i="3"/>
  <c r="G60" i="3"/>
  <c r="F60" i="3"/>
  <c r="E60" i="3"/>
  <c r="D60" i="3"/>
  <c r="C60" i="3"/>
  <c r="B60" i="3"/>
  <c r="T59" i="3"/>
  <c r="G59" i="3"/>
  <c r="F59" i="3"/>
  <c r="E59" i="3"/>
  <c r="D59" i="3"/>
  <c r="C59" i="3"/>
  <c r="B59" i="3"/>
  <c r="T58" i="3"/>
  <c r="G58" i="3"/>
  <c r="F58" i="3"/>
  <c r="E58" i="3"/>
  <c r="D58" i="3"/>
  <c r="C58" i="3"/>
  <c r="B58" i="3"/>
  <c r="T57" i="3"/>
  <c r="G57" i="3"/>
  <c r="F57" i="3"/>
  <c r="E57" i="3"/>
  <c r="D57" i="3"/>
  <c r="C57" i="3"/>
  <c r="B57" i="3"/>
  <c r="T56" i="3"/>
  <c r="G56" i="3"/>
  <c r="F56" i="3"/>
  <c r="E56" i="3"/>
  <c r="D56" i="3"/>
  <c r="C56" i="3"/>
  <c r="B56" i="3"/>
  <c r="T55" i="3"/>
  <c r="G55" i="3"/>
  <c r="F55" i="3"/>
  <c r="E55" i="3"/>
  <c r="D55" i="3"/>
  <c r="C55" i="3"/>
  <c r="B55" i="3"/>
  <c r="T54" i="3"/>
  <c r="AC62" i="5" s="1"/>
  <c r="G54" i="3"/>
  <c r="F54" i="3"/>
  <c r="E54" i="3"/>
  <c r="D54" i="3"/>
  <c r="C54" i="3"/>
  <c r="B54" i="3"/>
  <c r="T53" i="3"/>
  <c r="AC61" i="5" s="1"/>
  <c r="G53" i="3"/>
  <c r="F53" i="3"/>
  <c r="E53" i="3"/>
  <c r="D53" i="3"/>
  <c r="C53" i="3"/>
  <c r="B53" i="3"/>
  <c r="T52" i="3"/>
  <c r="G52" i="3"/>
  <c r="F52" i="3"/>
  <c r="E52" i="3"/>
  <c r="D52" i="3"/>
  <c r="C52" i="3"/>
  <c r="B52" i="3"/>
  <c r="T51" i="3"/>
  <c r="G51" i="3"/>
  <c r="F51" i="3"/>
  <c r="E51" i="3"/>
  <c r="D51" i="3"/>
  <c r="C51" i="3"/>
  <c r="B51" i="3"/>
  <c r="T50" i="3"/>
  <c r="G50" i="3"/>
  <c r="F50" i="3"/>
  <c r="E50" i="3"/>
  <c r="D50" i="3"/>
  <c r="C50" i="3"/>
  <c r="B50" i="3"/>
  <c r="T49" i="3"/>
  <c r="AC57" i="5" s="1"/>
  <c r="G49" i="3"/>
  <c r="F49" i="3"/>
  <c r="E49" i="3"/>
  <c r="D49" i="3"/>
  <c r="C49" i="3"/>
  <c r="B49" i="3"/>
  <c r="T48" i="3"/>
  <c r="G48" i="3"/>
  <c r="F48" i="3"/>
  <c r="E48" i="3"/>
  <c r="D48" i="3"/>
  <c r="C48" i="3"/>
  <c r="B48" i="3"/>
  <c r="T47" i="3"/>
  <c r="AC55" i="5" s="1"/>
  <c r="G47" i="3"/>
  <c r="F47" i="3"/>
  <c r="E47" i="3"/>
  <c r="D47" i="3"/>
  <c r="C47" i="3"/>
  <c r="B47" i="3"/>
  <c r="T46" i="3"/>
  <c r="G46" i="3"/>
  <c r="F46" i="3"/>
  <c r="E46" i="3"/>
  <c r="D46" i="3"/>
  <c r="C46" i="3"/>
  <c r="B46" i="3"/>
  <c r="T45" i="3"/>
  <c r="G45" i="3"/>
  <c r="F45" i="3"/>
  <c r="E45" i="3"/>
  <c r="D45" i="3"/>
  <c r="C45" i="3"/>
  <c r="B45" i="3"/>
  <c r="T44" i="3"/>
  <c r="G44" i="3"/>
  <c r="F44" i="3"/>
  <c r="E44" i="3"/>
  <c r="D44" i="3"/>
  <c r="C44" i="3"/>
  <c r="B44" i="3"/>
  <c r="T43" i="3"/>
  <c r="G43" i="3"/>
  <c r="F43" i="3"/>
  <c r="E43" i="3"/>
  <c r="D43" i="3"/>
  <c r="C43" i="3"/>
  <c r="B43" i="3"/>
  <c r="T42" i="3"/>
  <c r="G42" i="3"/>
  <c r="F42" i="3"/>
  <c r="E42" i="3"/>
  <c r="D42" i="3"/>
  <c r="C42" i="3"/>
  <c r="B42" i="3"/>
  <c r="T41" i="3"/>
  <c r="G41" i="3"/>
  <c r="F41" i="3"/>
  <c r="E41" i="3"/>
  <c r="D41" i="3"/>
  <c r="C41" i="3"/>
  <c r="B41" i="3"/>
  <c r="T40" i="3"/>
  <c r="AC48" i="5" s="1"/>
  <c r="G40" i="3"/>
  <c r="F40" i="3"/>
  <c r="E40" i="3"/>
  <c r="D40" i="3"/>
  <c r="C40" i="3"/>
  <c r="B40" i="3"/>
  <c r="T39" i="3"/>
  <c r="G39" i="3"/>
  <c r="F39" i="3"/>
  <c r="E39" i="3"/>
  <c r="D39" i="3"/>
  <c r="C39" i="3"/>
  <c r="B39" i="3"/>
  <c r="T38" i="3"/>
  <c r="G38" i="3"/>
  <c r="F38" i="3"/>
  <c r="E38" i="3"/>
  <c r="D38" i="3"/>
  <c r="C38" i="3"/>
  <c r="B38" i="3"/>
  <c r="T37" i="3"/>
  <c r="G37" i="3"/>
  <c r="F37" i="3"/>
  <c r="E37" i="3"/>
  <c r="D37" i="3"/>
  <c r="C37" i="3"/>
  <c r="B37" i="3"/>
  <c r="T36" i="3"/>
  <c r="G36" i="3"/>
  <c r="F36" i="3"/>
  <c r="E36" i="3"/>
  <c r="D36" i="3"/>
  <c r="C36" i="3"/>
  <c r="B36" i="3"/>
  <c r="A36" i="3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U65" i="2"/>
  <c r="M73" i="5" s="1"/>
  <c r="G65" i="2"/>
  <c r="F65" i="2"/>
  <c r="E65" i="2"/>
  <c r="D65" i="2"/>
  <c r="B65" i="2"/>
  <c r="U64" i="2"/>
  <c r="G64" i="2"/>
  <c r="F64" i="2"/>
  <c r="E64" i="2"/>
  <c r="D64" i="2"/>
  <c r="B64" i="2"/>
  <c r="U63" i="2"/>
  <c r="G63" i="2"/>
  <c r="F63" i="2"/>
  <c r="E63" i="2"/>
  <c r="D63" i="2"/>
  <c r="B63" i="2"/>
  <c r="A63" i="2"/>
  <c r="A64" i="2" s="1"/>
  <c r="A65" i="2" s="1"/>
  <c r="U62" i="2"/>
  <c r="G62" i="2"/>
  <c r="F62" i="2"/>
  <c r="E62" i="2"/>
  <c r="D62" i="2"/>
  <c r="B62" i="2"/>
  <c r="U61" i="2"/>
  <c r="G61" i="2"/>
  <c r="F61" i="2"/>
  <c r="E61" i="2"/>
  <c r="D61" i="2"/>
  <c r="B61" i="2"/>
  <c r="U60" i="2"/>
  <c r="G60" i="2"/>
  <c r="F60" i="2"/>
  <c r="E60" i="2"/>
  <c r="D60" i="2"/>
  <c r="B60" i="2"/>
  <c r="U59" i="2"/>
  <c r="G59" i="2"/>
  <c r="F59" i="2"/>
  <c r="E59" i="2"/>
  <c r="D59" i="2"/>
  <c r="B59" i="2"/>
  <c r="U58" i="2"/>
  <c r="G58" i="2"/>
  <c r="F58" i="2"/>
  <c r="E58" i="2"/>
  <c r="D58" i="2"/>
  <c r="B58" i="2"/>
  <c r="U57" i="2"/>
  <c r="G57" i="2"/>
  <c r="F57" i="2"/>
  <c r="E57" i="2"/>
  <c r="D57" i="2"/>
  <c r="B57" i="2"/>
  <c r="U56" i="2"/>
  <c r="G56" i="2"/>
  <c r="F56" i="2"/>
  <c r="E56" i="2"/>
  <c r="D56" i="2"/>
  <c r="B56" i="2"/>
  <c r="U55" i="2"/>
  <c r="G55" i="2"/>
  <c r="F55" i="2"/>
  <c r="E55" i="2"/>
  <c r="D55" i="2"/>
  <c r="B55" i="2"/>
  <c r="U54" i="2"/>
  <c r="G54" i="2"/>
  <c r="F54" i="2"/>
  <c r="E54" i="2"/>
  <c r="D54" i="2"/>
  <c r="B54" i="2"/>
  <c r="U53" i="2"/>
  <c r="M61" i="5" s="1"/>
  <c r="G53" i="2"/>
  <c r="F53" i="2"/>
  <c r="E53" i="2"/>
  <c r="D53" i="2"/>
  <c r="B53" i="2"/>
  <c r="U52" i="2"/>
  <c r="M60" i="5" s="1"/>
  <c r="G52" i="2"/>
  <c r="F52" i="2"/>
  <c r="E52" i="2"/>
  <c r="D52" i="2"/>
  <c r="B52" i="2"/>
  <c r="U51" i="2"/>
  <c r="M59" i="5" s="1"/>
  <c r="G51" i="2"/>
  <c r="F51" i="2"/>
  <c r="E51" i="2"/>
  <c r="D51" i="2"/>
  <c r="B51" i="2"/>
  <c r="U50" i="2"/>
  <c r="G50" i="2"/>
  <c r="F50" i="2"/>
  <c r="E50" i="2"/>
  <c r="D50" i="2"/>
  <c r="B50" i="2"/>
  <c r="U49" i="2"/>
  <c r="G49" i="2"/>
  <c r="F49" i="2"/>
  <c r="E49" i="2"/>
  <c r="D49" i="2"/>
  <c r="B49" i="2"/>
  <c r="U48" i="2"/>
  <c r="G48" i="2"/>
  <c r="F48" i="2"/>
  <c r="E48" i="2"/>
  <c r="D48" i="2"/>
  <c r="B48" i="2"/>
  <c r="U47" i="2"/>
  <c r="G47" i="2"/>
  <c r="F47" i="2"/>
  <c r="E47" i="2"/>
  <c r="D47" i="2"/>
  <c r="B47" i="2"/>
  <c r="U46" i="2"/>
  <c r="G46" i="2"/>
  <c r="F46" i="2"/>
  <c r="E46" i="2"/>
  <c r="D46" i="2"/>
  <c r="B46" i="2"/>
  <c r="U45" i="2"/>
  <c r="G45" i="2"/>
  <c r="F45" i="2"/>
  <c r="E45" i="2"/>
  <c r="D45" i="2"/>
  <c r="B45" i="2"/>
  <c r="U44" i="2"/>
  <c r="G44" i="2"/>
  <c r="F44" i="2"/>
  <c r="E44" i="2"/>
  <c r="D44" i="2"/>
  <c r="B44" i="2"/>
  <c r="U43" i="2"/>
  <c r="G43" i="2"/>
  <c r="F43" i="2"/>
  <c r="E43" i="2"/>
  <c r="D43" i="2"/>
  <c r="B43" i="2"/>
  <c r="U42" i="2"/>
  <c r="G42" i="2"/>
  <c r="F42" i="2"/>
  <c r="E42" i="2"/>
  <c r="D42" i="2"/>
  <c r="B42" i="2"/>
  <c r="U41" i="2"/>
  <c r="M49" i="5" s="1"/>
  <c r="G41" i="2"/>
  <c r="F41" i="2"/>
  <c r="E41" i="2"/>
  <c r="D41" i="2"/>
  <c r="B41" i="2"/>
  <c r="U40" i="2"/>
  <c r="G40" i="2"/>
  <c r="F40" i="2"/>
  <c r="E40" i="2"/>
  <c r="D40" i="2"/>
  <c r="B40" i="2"/>
  <c r="U39" i="2"/>
  <c r="G39" i="2"/>
  <c r="F39" i="2"/>
  <c r="E39" i="2"/>
  <c r="D39" i="2"/>
  <c r="B39" i="2"/>
  <c r="U38" i="2"/>
  <c r="G38" i="2"/>
  <c r="F38" i="2"/>
  <c r="E38" i="2"/>
  <c r="D38" i="2"/>
  <c r="B38" i="2"/>
  <c r="U37" i="2"/>
  <c r="G37" i="2"/>
  <c r="F37" i="2"/>
  <c r="E37" i="2"/>
  <c r="D37" i="2"/>
  <c r="B37" i="2"/>
  <c r="U36" i="2"/>
  <c r="G36" i="2"/>
  <c r="F36" i="2"/>
  <c r="E36" i="2"/>
  <c r="D36" i="2"/>
  <c r="B36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R75" i="1"/>
  <c r="L75" i="1"/>
  <c r="K75" i="1"/>
  <c r="R74" i="1"/>
  <c r="L74" i="1"/>
  <c r="K74" i="1"/>
  <c r="R73" i="1"/>
  <c r="L73" i="1"/>
  <c r="K73" i="1"/>
  <c r="R72" i="1"/>
  <c r="L72" i="1"/>
  <c r="K72" i="1"/>
  <c r="R71" i="1"/>
  <c r="L71" i="1"/>
  <c r="K71" i="1"/>
  <c r="R70" i="1"/>
  <c r="L70" i="1"/>
  <c r="K70" i="1"/>
  <c r="R69" i="1"/>
  <c r="L69" i="1"/>
  <c r="K69" i="1"/>
  <c r="R68" i="1"/>
  <c r="L68" i="1"/>
  <c r="K68" i="1"/>
  <c r="R67" i="1"/>
  <c r="L67" i="1"/>
  <c r="K67" i="1"/>
  <c r="R66" i="1"/>
  <c r="L66" i="1"/>
  <c r="K66" i="1"/>
  <c r="R65" i="1"/>
  <c r="L65" i="1"/>
  <c r="K65" i="1"/>
  <c r="R64" i="1"/>
  <c r="L64" i="1"/>
  <c r="K64" i="1"/>
  <c r="R63" i="1"/>
  <c r="L63" i="1"/>
  <c r="K63" i="1"/>
  <c r="R62" i="1"/>
  <c r="L62" i="1"/>
  <c r="K62" i="1"/>
  <c r="R61" i="1"/>
  <c r="L61" i="1"/>
  <c r="K61" i="1"/>
  <c r="R60" i="1"/>
  <c r="L60" i="1"/>
  <c r="K60" i="1"/>
  <c r="R59" i="1"/>
  <c r="L59" i="1"/>
  <c r="K59" i="1"/>
  <c r="R58" i="1"/>
  <c r="L58" i="1"/>
  <c r="K58" i="1"/>
  <c r="R57" i="1"/>
  <c r="L57" i="1"/>
  <c r="K57" i="1"/>
  <c r="R56" i="1"/>
  <c r="L56" i="1"/>
  <c r="K56" i="1"/>
  <c r="R55" i="1"/>
  <c r="L55" i="1"/>
  <c r="K55" i="1"/>
  <c r="R54" i="1"/>
  <c r="L54" i="1"/>
  <c r="K54" i="1"/>
  <c r="R53" i="1"/>
  <c r="L53" i="1"/>
  <c r="K53" i="1"/>
  <c r="R52" i="1"/>
  <c r="L52" i="1"/>
  <c r="K52" i="1"/>
  <c r="R51" i="1"/>
  <c r="L51" i="1"/>
  <c r="K51" i="1"/>
  <c r="R50" i="1"/>
  <c r="L50" i="1"/>
  <c r="K50" i="1"/>
  <c r="R49" i="1"/>
  <c r="L49" i="1"/>
  <c r="K49" i="1"/>
  <c r="R48" i="1"/>
  <c r="L48" i="1"/>
  <c r="K48" i="1"/>
  <c r="R47" i="1"/>
  <c r="L47" i="1"/>
  <c r="K47" i="1"/>
  <c r="R46" i="1"/>
  <c r="L46" i="1"/>
  <c r="K46" i="1"/>
  <c r="J46" i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I75" i="1"/>
  <c r="C75" i="1"/>
  <c r="B75" i="1"/>
  <c r="I74" i="1"/>
  <c r="C74" i="1"/>
  <c r="B74" i="1"/>
  <c r="I73" i="1"/>
  <c r="C73" i="1"/>
  <c r="B73" i="1"/>
  <c r="I72" i="1"/>
  <c r="C72" i="1"/>
  <c r="B72" i="1"/>
  <c r="I71" i="1"/>
  <c r="C71" i="1"/>
  <c r="B71" i="1"/>
  <c r="A71" i="1"/>
  <c r="A72" i="1" s="1"/>
  <c r="A73" i="1" s="1"/>
  <c r="A74" i="1" s="1"/>
  <c r="A75" i="1" s="1"/>
  <c r="I70" i="1"/>
  <c r="C70" i="1"/>
  <c r="B70" i="1"/>
  <c r="I69" i="1"/>
  <c r="C69" i="1"/>
  <c r="B69" i="1"/>
  <c r="I68" i="1"/>
  <c r="C68" i="1"/>
  <c r="B68" i="1"/>
  <c r="I67" i="1"/>
  <c r="C67" i="1"/>
  <c r="B67" i="1"/>
  <c r="I66" i="1"/>
  <c r="C66" i="1"/>
  <c r="B66" i="1"/>
  <c r="I65" i="1"/>
  <c r="C65" i="1"/>
  <c r="B65" i="1"/>
  <c r="I64" i="1"/>
  <c r="C64" i="1"/>
  <c r="B64" i="1"/>
  <c r="I63" i="1"/>
  <c r="C63" i="1"/>
  <c r="B63" i="1"/>
  <c r="I62" i="1"/>
  <c r="C62" i="1"/>
  <c r="B62" i="1"/>
  <c r="I61" i="1"/>
  <c r="C61" i="1"/>
  <c r="B61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I60" i="1"/>
  <c r="C60" i="1"/>
  <c r="B60" i="1"/>
  <c r="I59" i="1"/>
  <c r="C59" i="1"/>
  <c r="B59" i="1"/>
  <c r="I58" i="1"/>
  <c r="C58" i="1"/>
  <c r="B58" i="1"/>
  <c r="I57" i="1"/>
  <c r="C57" i="1"/>
  <c r="B57" i="1"/>
  <c r="I56" i="1"/>
  <c r="C56" i="1"/>
  <c r="B56" i="1"/>
  <c r="I55" i="1"/>
  <c r="C55" i="1"/>
  <c r="B55" i="1"/>
  <c r="I54" i="1"/>
  <c r="C54" i="1"/>
  <c r="B54" i="1"/>
  <c r="I53" i="1"/>
  <c r="C53" i="1"/>
  <c r="B53" i="1"/>
  <c r="I52" i="1"/>
  <c r="C52" i="1"/>
  <c r="B52" i="1"/>
  <c r="I51" i="1"/>
  <c r="C51" i="1"/>
  <c r="B51" i="1"/>
  <c r="I50" i="1"/>
  <c r="C50" i="1"/>
  <c r="B50" i="1"/>
  <c r="I49" i="1"/>
  <c r="C49" i="1"/>
  <c r="B49" i="1"/>
  <c r="I48" i="1"/>
  <c r="C48" i="1"/>
  <c r="B48" i="1"/>
  <c r="I47" i="1"/>
  <c r="C47" i="1"/>
  <c r="B47" i="1"/>
  <c r="I46" i="1"/>
  <c r="C46" i="1"/>
  <c r="B46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H14" i="5"/>
  <c r="B1" i="3"/>
  <c r="B1" i="2"/>
  <c r="P15" i="5" l="1"/>
  <c r="P14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O9" i="5" l="1"/>
  <c r="O8" i="5"/>
  <c r="O7" i="5"/>
  <c r="H9" i="5"/>
  <c r="H7" i="5"/>
  <c r="H8" i="5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F2" i="1" l="1"/>
  <c r="C43" i="5" l="1"/>
  <c r="K43" i="5" s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B16" i="1"/>
  <c r="C36" i="2" l="1"/>
  <c r="C44" i="5"/>
  <c r="K44" i="5" s="1"/>
  <c r="N4" i="4"/>
  <c r="G4" i="4"/>
  <c r="C45" i="5" l="1"/>
  <c r="K45" i="5" s="1"/>
  <c r="C37" i="2"/>
  <c r="Q10" i="5"/>
  <c r="J6" i="4"/>
  <c r="J10" i="5"/>
  <c r="C6" i="4"/>
  <c r="C38" i="2" l="1"/>
  <c r="C46" i="5"/>
  <c r="K46" i="5" s="1"/>
  <c r="T10" i="5"/>
  <c r="W10" i="5" s="1"/>
  <c r="AA6" i="5"/>
  <c r="AA5" i="5"/>
  <c r="C39" i="2" l="1"/>
  <c r="C47" i="5"/>
  <c r="K47" i="5" s="1"/>
  <c r="A15" i="6"/>
  <c r="A26" i="6"/>
  <c r="A35" i="6"/>
  <c r="A43" i="6"/>
  <c r="C40" i="2" l="1"/>
  <c r="C48" i="5"/>
  <c r="K48" i="5" s="1"/>
  <c r="AA4" i="5"/>
  <c r="AB2" i="5"/>
  <c r="C49" i="5" l="1"/>
  <c r="K49" i="5" s="1"/>
  <c r="C41" i="2"/>
  <c r="C1" i="5"/>
  <c r="C38" i="4"/>
  <c r="C30" i="4"/>
  <c r="C22" i="4"/>
  <c r="C14" i="4"/>
  <c r="C42" i="2" l="1"/>
  <c r="C50" i="5"/>
  <c r="K50" i="5" s="1"/>
  <c r="R45" i="1"/>
  <c r="L45" i="1"/>
  <c r="R44" i="1"/>
  <c r="L44" i="1"/>
  <c r="R43" i="1"/>
  <c r="L43" i="1"/>
  <c r="R42" i="1"/>
  <c r="L42" i="1"/>
  <c r="R41" i="1"/>
  <c r="L41" i="1"/>
  <c r="R40" i="1"/>
  <c r="L40" i="1"/>
  <c r="R39" i="1"/>
  <c r="L39" i="1"/>
  <c r="R38" i="1"/>
  <c r="L38" i="1"/>
  <c r="R37" i="1"/>
  <c r="L37" i="1"/>
  <c r="R36" i="1"/>
  <c r="L36" i="1"/>
  <c r="R35" i="1"/>
  <c r="L35" i="1"/>
  <c r="R34" i="1"/>
  <c r="L34" i="1"/>
  <c r="R33" i="1"/>
  <c r="L33" i="1"/>
  <c r="R32" i="1"/>
  <c r="L32" i="1"/>
  <c r="R31" i="1"/>
  <c r="L31" i="1"/>
  <c r="R30" i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H42" i="5"/>
  <c r="G42" i="5"/>
  <c r="E42" i="5"/>
  <c r="D42" i="5"/>
  <c r="C42" i="5"/>
  <c r="K42" i="5" s="1"/>
  <c r="H41" i="5"/>
  <c r="G41" i="5"/>
  <c r="E41" i="5"/>
  <c r="D41" i="5"/>
  <c r="C41" i="5"/>
  <c r="K41" i="5" s="1"/>
  <c r="H40" i="5"/>
  <c r="G40" i="5"/>
  <c r="E40" i="5"/>
  <c r="D40" i="5"/>
  <c r="C40" i="5"/>
  <c r="K40" i="5" s="1"/>
  <c r="H39" i="5"/>
  <c r="G39" i="5"/>
  <c r="E39" i="5"/>
  <c r="D39" i="5"/>
  <c r="C39" i="5"/>
  <c r="K39" i="5" s="1"/>
  <c r="H38" i="5"/>
  <c r="G38" i="5"/>
  <c r="E38" i="5"/>
  <c r="D38" i="5"/>
  <c r="C38" i="5"/>
  <c r="K38" i="5" s="1"/>
  <c r="H37" i="5"/>
  <c r="G37" i="5"/>
  <c r="E37" i="5"/>
  <c r="D37" i="5"/>
  <c r="C37" i="5"/>
  <c r="K37" i="5" s="1"/>
  <c r="H36" i="5"/>
  <c r="G36" i="5"/>
  <c r="E36" i="5"/>
  <c r="D36" i="5"/>
  <c r="C36" i="5"/>
  <c r="K36" i="5" s="1"/>
  <c r="H35" i="5"/>
  <c r="G35" i="5"/>
  <c r="E35" i="5"/>
  <c r="D35" i="5"/>
  <c r="C35" i="5"/>
  <c r="K35" i="5" s="1"/>
  <c r="H34" i="5"/>
  <c r="G34" i="5"/>
  <c r="E34" i="5"/>
  <c r="D34" i="5"/>
  <c r="C34" i="5"/>
  <c r="K34" i="5" s="1"/>
  <c r="H33" i="5"/>
  <c r="G33" i="5"/>
  <c r="E33" i="5"/>
  <c r="D33" i="5"/>
  <c r="C33" i="5"/>
  <c r="K33" i="5" s="1"/>
  <c r="H32" i="5"/>
  <c r="G32" i="5"/>
  <c r="E32" i="5"/>
  <c r="D32" i="5"/>
  <c r="C32" i="5"/>
  <c r="K32" i="5" s="1"/>
  <c r="H31" i="5"/>
  <c r="G31" i="5"/>
  <c r="E31" i="5"/>
  <c r="D31" i="5"/>
  <c r="C31" i="5"/>
  <c r="K31" i="5" s="1"/>
  <c r="H30" i="5"/>
  <c r="G30" i="5"/>
  <c r="E30" i="5"/>
  <c r="D30" i="5"/>
  <c r="C30" i="5"/>
  <c r="K30" i="5" s="1"/>
  <c r="H29" i="5"/>
  <c r="G29" i="5"/>
  <c r="E29" i="5"/>
  <c r="D29" i="5"/>
  <c r="C29" i="5"/>
  <c r="K29" i="5" s="1"/>
  <c r="H28" i="5"/>
  <c r="G28" i="5"/>
  <c r="E28" i="5"/>
  <c r="D28" i="5"/>
  <c r="C28" i="5"/>
  <c r="K28" i="5" s="1"/>
  <c r="H27" i="5"/>
  <c r="G27" i="5"/>
  <c r="E27" i="5"/>
  <c r="D27" i="5"/>
  <c r="C27" i="5"/>
  <c r="K27" i="5" s="1"/>
  <c r="H26" i="5"/>
  <c r="G26" i="5"/>
  <c r="E26" i="5"/>
  <c r="D26" i="5"/>
  <c r="C26" i="5"/>
  <c r="K26" i="5" s="1"/>
  <c r="H25" i="5"/>
  <c r="G25" i="5"/>
  <c r="E25" i="5"/>
  <c r="D25" i="5"/>
  <c r="C25" i="5"/>
  <c r="K25" i="5" s="1"/>
  <c r="H24" i="5"/>
  <c r="G24" i="5"/>
  <c r="E24" i="5"/>
  <c r="D24" i="5"/>
  <c r="C24" i="5"/>
  <c r="K24" i="5" s="1"/>
  <c r="H23" i="5"/>
  <c r="G23" i="5"/>
  <c r="E23" i="5"/>
  <c r="D23" i="5"/>
  <c r="C23" i="5"/>
  <c r="K23" i="5" s="1"/>
  <c r="H22" i="5"/>
  <c r="G22" i="5"/>
  <c r="E22" i="5"/>
  <c r="D22" i="5"/>
  <c r="C22" i="5"/>
  <c r="K22" i="5" s="1"/>
  <c r="H21" i="5"/>
  <c r="G21" i="5"/>
  <c r="E21" i="5"/>
  <c r="D21" i="5"/>
  <c r="C21" i="5"/>
  <c r="K21" i="5" s="1"/>
  <c r="H20" i="5"/>
  <c r="G20" i="5"/>
  <c r="E20" i="5"/>
  <c r="D20" i="5"/>
  <c r="C20" i="5"/>
  <c r="K20" i="5" s="1"/>
  <c r="H19" i="5"/>
  <c r="G19" i="5"/>
  <c r="E19" i="5"/>
  <c r="D19" i="5"/>
  <c r="C19" i="5"/>
  <c r="K19" i="5" s="1"/>
  <c r="H18" i="5"/>
  <c r="G18" i="5"/>
  <c r="E18" i="5"/>
  <c r="D18" i="5"/>
  <c r="C18" i="5"/>
  <c r="K18" i="5" s="1"/>
  <c r="H17" i="5"/>
  <c r="G17" i="5"/>
  <c r="E17" i="5"/>
  <c r="D17" i="5"/>
  <c r="C17" i="5"/>
  <c r="K17" i="5" s="1"/>
  <c r="H16" i="5"/>
  <c r="G16" i="5"/>
  <c r="E16" i="5"/>
  <c r="D16" i="5"/>
  <c r="C16" i="5"/>
  <c r="K16" i="5" s="1"/>
  <c r="H15" i="5"/>
  <c r="G15" i="5"/>
  <c r="E15" i="5"/>
  <c r="D15" i="5"/>
  <c r="C15" i="5"/>
  <c r="K15" i="5" s="1"/>
  <c r="X43" i="5"/>
  <c r="V43" i="5"/>
  <c r="S43" i="5"/>
  <c r="R43" i="5"/>
  <c r="AB43" i="5" s="1"/>
  <c r="X42" i="5"/>
  <c r="V42" i="5"/>
  <c r="S42" i="5"/>
  <c r="R42" i="5"/>
  <c r="AB42" i="5" s="1"/>
  <c r="X41" i="5"/>
  <c r="V41" i="5"/>
  <c r="S41" i="5"/>
  <c r="R41" i="5"/>
  <c r="AB41" i="5" s="1"/>
  <c r="X40" i="5"/>
  <c r="V40" i="5"/>
  <c r="S40" i="5"/>
  <c r="R40" i="5"/>
  <c r="AB40" i="5" s="1"/>
  <c r="X39" i="5"/>
  <c r="V39" i="5"/>
  <c r="S39" i="5"/>
  <c r="R39" i="5"/>
  <c r="AB39" i="5" s="1"/>
  <c r="X38" i="5"/>
  <c r="V38" i="5"/>
  <c r="S38" i="5"/>
  <c r="R38" i="5"/>
  <c r="AB38" i="5" s="1"/>
  <c r="X37" i="5"/>
  <c r="V37" i="5"/>
  <c r="S37" i="5"/>
  <c r="R37" i="5"/>
  <c r="AB37" i="5" s="1"/>
  <c r="X36" i="5"/>
  <c r="V36" i="5"/>
  <c r="S36" i="5"/>
  <c r="R36" i="5"/>
  <c r="AB36" i="5" s="1"/>
  <c r="X35" i="5"/>
  <c r="V35" i="5"/>
  <c r="S35" i="5"/>
  <c r="R35" i="5"/>
  <c r="AB35" i="5" s="1"/>
  <c r="X34" i="5"/>
  <c r="V34" i="5"/>
  <c r="S34" i="5"/>
  <c r="R34" i="5"/>
  <c r="AB34" i="5" s="1"/>
  <c r="X33" i="5"/>
  <c r="V33" i="5"/>
  <c r="S33" i="5"/>
  <c r="R33" i="5"/>
  <c r="AB33" i="5" s="1"/>
  <c r="X32" i="5"/>
  <c r="V32" i="5"/>
  <c r="S32" i="5"/>
  <c r="R32" i="5"/>
  <c r="AB32" i="5" s="1"/>
  <c r="X31" i="5"/>
  <c r="V31" i="5"/>
  <c r="S31" i="5"/>
  <c r="R31" i="5"/>
  <c r="AB31" i="5" s="1"/>
  <c r="X30" i="5"/>
  <c r="V30" i="5"/>
  <c r="S30" i="5"/>
  <c r="R30" i="5"/>
  <c r="AB30" i="5" s="1"/>
  <c r="X29" i="5"/>
  <c r="V29" i="5"/>
  <c r="S29" i="5"/>
  <c r="R29" i="5"/>
  <c r="AB29" i="5" s="1"/>
  <c r="X28" i="5"/>
  <c r="V28" i="5"/>
  <c r="S28" i="5"/>
  <c r="R28" i="5"/>
  <c r="AB28" i="5" s="1"/>
  <c r="X27" i="5"/>
  <c r="V27" i="5"/>
  <c r="S27" i="5"/>
  <c r="R27" i="5"/>
  <c r="AB27" i="5" s="1"/>
  <c r="X26" i="5"/>
  <c r="V26" i="5"/>
  <c r="S26" i="5"/>
  <c r="R26" i="5"/>
  <c r="AB26" i="5" s="1"/>
  <c r="X25" i="5"/>
  <c r="V25" i="5"/>
  <c r="S25" i="5"/>
  <c r="R25" i="5"/>
  <c r="AB25" i="5" s="1"/>
  <c r="X24" i="5"/>
  <c r="V24" i="5"/>
  <c r="S24" i="5"/>
  <c r="R24" i="5"/>
  <c r="AB24" i="5" s="1"/>
  <c r="X23" i="5"/>
  <c r="V23" i="5"/>
  <c r="S23" i="5"/>
  <c r="R23" i="5"/>
  <c r="AB23" i="5" s="1"/>
  <c r="X22" i="5"/>
  <c r="V22" i="5"/>
  <c r="S22" i="5"/>
  <c r="R22" i="5"/>
  <c r="AB22" i="5" s="1"/>
  <c r="X21" i="5"/>
  <c r="V21" i="5"/>
  <c r="S21" i="5"/>
  <c r="R21" i="5"/>
  <c r="AB21" i="5" s="1"/>
  <c r="X20" i="5"/>
  <c r="V20" i="5"/>
  <c r="S20" i="5"/>
  <c r="R20" i="5"/>
  <c r="AB20" i="5" s="1"/>
  <c r="X19" i="5"/>
  <c r="V19" i="5"/>
  <c r="S19" i="5"/>
  <c r="R19" i="5"/>
  <c r="AB19" i="5" s="1"/>
  <c r="X18" i="5"/>
  <c r="V18" i="5"/>
  <c r="S18" i="5"/>
  <c r="R18" i="5"/>
  <c r="AB18" i="5" s="1"/>
  <c r="X17" i="5"/>
  <c r="V17" i="5"/>
  <c r="S17" i="5"/>
  <c r="R17" i="5"/>
  <c r="AB17" i="5" s="1"/>
  <c r="X16" i="5"/>
  <c r="S16" i="5"/>
  <c r="R16" i="5"/>
  <c r="AB16" i="5" s="1"/>
  <c r="X15" i="5"/>
  <c r="S15" i="5"/>
  <c r="R15" i="5"/>
  <c r="AB15" i="5" s="1"/>
  <c r="U6" i="2"/>
  <c r="M14" i="5" s="1"/>
  <c r="O15" i="5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O41" i="5" s="1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67" i="5" s="1"/>
  <c r="O68" i="5" s="1"/>
  <c r="O69" i="5" s="1"/>
  <c r="O70" i="5" s="1"/>
  <c r="O71" i="5" s="1"/>
  <c r="O72" i="5" s="1"/>
  <c r="O73" i="5" s="1"/>
  <c r="C43" i="2" l="1"/>
  <c r="C51" i="5"/>
  <c r="K51" i="5" s="1"/>
  <c r="E1" i="4"/>
  <c r="C44" i="2" l="1"/>
  <c r="C52" i="5"/>
  <c r="K52" i="5" s="1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7" i="4"/>
  <c r="J8" i="4" s="1"/>
  <c r="J9" i="4" s="1"/>
  <c r="J10" i="4" s="1"/>
  <c r="J11" i="4" s="1"/>
  <c r="C45" i="4"/>
  <c r="C44" i="4"/>
  <c r="C43" i="4"/>
  <c r="C42" i="4"/>
  <c r="C41" i="4"/>
  <c r="C40" i="4"/>
  <c r="C39" i="4"/>
  <c r="C37" i="4"/>
  <c r="C36" i="4"/>
  <c r="C35" i="4"/>
  <c r="C34" i="4"/>
  <c r="C33" i="4"/>
  <c r="C32" i="4"/>
  <c r="C31" i="4"/>
  <c r="C29" i="4"/>
  <c r="C28" i="4"/>
  <c r="C27" i="4"/>
  <c r="C26" i="4"/>
  <c r="C25" i="4"/>
  <c r="C24" i="4"/>
  <c r="C23" i="4"/>
  <c r="C21" i="4"/>
  <c r="C20" i="4"/>
  <c r="C19" i="4"/>
  <c r="C18" i="4"/>
  <c r="C17" i="4"/>
  <c r="C16" i="4"/>
  <c r="C15" i="4"/>
  <c r="C13" i="4"/>
  <c r="C12" i="4"/>
  <c r="C7" i="4"/>
  <c r="C8" i="4" s="1"/>
  <c r="C9" i="4" s="1"/>
  <c r="C10" i="4" s="1"/>
  <c r="C11" i="4" s="1"/>
  <c r="R14" i="5"/>
  <c r="AB14" i="5" s="1"/>
  <c r="V14" i="5"/>
  <c r="S14" i="5"/>
  <c r="X14" i="5"/>
  <c r="C53" i="5" l="1"/>
  <c r="K53" i="5" s="1"/>
  <c r="C45" i="2"/>
  <c r="V4" i="5"/>
  <c r="V3" i="5"/>
  <c r="F3" i="5"/>
  <c r="F4" i="5"/>
  <c r="C46" i="2" l="1"/>
  <c r="C54" i="5"/>
  <c r="K54" i="5" s="1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G14" i="5"/>
  <c r="E14" i="5"/>
  <c r="D14" i="5"/>
  <c r="C14" i="5"/>
  <c r="K14" i="5" s="1"/>
  <c r="C55" i="5" l="1"/>
  <c r="K55" i="5" s="1"/>
  <c r="C47" i="2"/>
  <c r="A31" i="5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C1" i="3"/>
  <c r="C1" i="2"/>
  <c r="C56" i="5" l="1"/>
  <c r="K56" i="5" s="1"/>
  <c r="C48" i="2"/>
  <c r="I39" i="4"/>
  <c r="I40" i="4" s="1"/>
  <c r="I41" i="4" s="1"/>
  <c r="I42" i="4" s="1"/>
  <c r="I43" i="4" s="1"/>
  <c r="I44" i="4" s="1"/>
  <c r="I45" i="4" s="1"/>
  <c r="B39" i="4"/>
  <c r="B40" i="4" s="1"/>
  <c r="B41" i="4" s="1"/>
  <c r="B42" i="4" s="1"/>
  <c r="B43" i="4" s="1"/>
  <c r="B44" i="4" s="1"/>
  <c r="B45" i="4" s="1"/>
  <c r="C49" i="2" l="1"/>
  <c r="C57" i="5"/>
  <c r="K57" i="5" s="1"/>
  <c r="I31" i="4"/>
  <c r="I32" i="4" s="1"/>
  <c r="I33" i="4" s="1"/>
  <c r="I34" i="4" s="1"/>
  <c r="I35" i="4" s="1"/>
  <c r="I36" i="4" s="1"/>
  <c r="I37" i="4" s="1"/>
  <c r="I23" i="4"/>
  <c r="I24" i="4" s="1"/>
  <c r="I25" i="4" s="1"/>
  <c r="I26" i="4" s="1"/>
  <c r="I27" i="4" s="1"/>
  <c r="I28" i="4" s="1"/>
  <c r="I29" i="4" s="1"/>
  <c r="I15" i="4"/>
  <c r="I16" i="4" s="1"/>
  <c r="I17" i="4" s="1"/>
  <c r="I18" i="4" s="1"/>
  <c r="I19" i="4" s="1"/>
  <c r="I20" i="4" s="1"/>
  <c r="I21" i="4" s="1"/>
  <c r="I7" i="4"/>
  <c r="I8" i="4" s="1"/>
  <c r="I9" i="4" s="1"/>
  <c r="I10" i="4" s="1"/>
  <c r="I11" i="4" s="1"/>
  <c r="I12" i="4" s="1"/>
  <c r="I13" i="4" s="1"/>
  <c r="B31" i="4"/>
  <c r="B32" i="4" s="1"/>
  <c r="B33" i="4" s="1"/>
  <c r="B34" i="4" s="1"/>
  <c r="B35" i="4" s="1"/>
  <c r="B36" i="4" s="1"/>
  <c r="B37" i="4" s="1"/>
  <c r="B23" i="4"/>
  <c r="B24" i="4" s="1"/>
  <c r="B25" i="4" s="1"/>
  <c r="B26" i="4" s="1"/>
  <c r="B27" i="4" s="1"/>
  <c r="B28" i="4" s="1"/>
  <c r="B29" i="4" s="1"/>
  <c r="B15" i="4"/>
  <c r="B16" i="4" s="1"/>
  <c r="B17" i="4" s="1"/>
  <c r="B18" i="4" s="1"/>
  <c r="B19" i="4" s="1"/>
  <c r="B20" i="4" s="1"/>
  <c r="B21" i="4" s="1"/>
  <c r="B7" i="4"/>
  <c r="B8" i="4" s="1"/>
  <c r="B9" i="4" s="1"/>
  <c r="B10" i="4" s="1"/>
  <c r="B11" i="4" s="1"/>
  <c r="B12" i="4" s="1"/>
  <c r="B13" i="4" s="1"/>
  <c r="C58" i="5" l="1"/>
  <c r="K58" i="5" s="1"/>
  <c r="C50" i="2"/>
  <c r="E6" i="1"/>
  <c r="U27" i="2"/>
  <c r="M35" i="5" s="1"/>
  <c r="T35" i="3"/>
  <c r="AC43" i="5" s="1"/>
  <c r="T34" i="3"/>
  <c r="AC42" i="5" s="1"/>
  <c r="T33" i="3"/>
  <c r="AC41" i="5" s="1"/>
  <c r="T32" i="3"/>
  <c r="AC40" i="5" s="1"/>
  <c r="T31" i="3"/>
  <c r="AC39" i="5" s="1"/>
  <c r="T30" i="3"/>
  <c r="AC38" i="5" s="1"/>
  <c r="T29" i="3"/>
  <c r="AC37" i="5" s="1"/>
  <c r="T28" i="3"/>
  <c r="AC36" i="5" s="1"/>
  <c r="T27" i="3"/>
  <c r="AC35" i="5" s="1"/>
  <c r="T26" i="3"/>
  <c r="AC34" i="5" s="1"/>
  <c r="T25" i="3"/>
  <c r="AC33" i="5" s="1"/>
  <c r="T24" i="3"/>
  <c r="AC32" i="5" s="1"/>
  <c r="T23" i="3"/>
  <c r="AC31" i="5" s="1"/>
  <c r="T22" i="3"/>
  <c r="AC30" i="5" s="1"/>
  <c r="T21" i="3"/>
  <c r="AC29" i="5" s="1"/>
  <c r="T20" i="3"/>
  <c r="AC28" i="5" s="1"/>
  <c r="T19" i="3"/>
  <c r="AC27" i="5" s="1"/>
  <c r="Q9" i="5" s="1"/>
  <c r="T18" i="3"/>
  <c r="AC26" i="5" s="1"/>
  <c r="T17" i="3"/>
  <c r="AC25" i="5" s="1"/>
  <c r="T16" i="3"/>
  <c r="AC24" i="5" s="1"/>
  <c r="T15" i="3"/>
  <c r="AC23" i="5" s="1"/>
  <c r="T14" i="3"/>
  <c r="AC22" i="5" s="1"/>
  <c r="T13" i="3"/>
  <c r="AC21" i="5" s="1"/>
  <c r="T12" i="3"/>
  <c r="AC20" i="5" s="1"/>
  <c r="Q8" i="5" s="1"/>
  <c r="T11" i="3"/>
  <c r="AC19" i="5" s="1"/>
  <c r="T10" i="3"/>
  <c r="AC18" i="5" s="1"/>
  <c r="T9" i="3"/>
  <c r="AC17" i="5" s="1"/>
  <c r="T8" i="3"/>
  <c r="AC16" i="5" s="1"/>
  <c r="T7" i="3"/>
  <c r="AC15" i="5" s="1"/>
  <c r="T6" i="3"/>
  <c r="AC14" i="5" s="1"/>
  <c r="Q7" i="5" l="1"/>
  <c r="C51" i="2"/>
  <c r="C59" i="5"/>
  <c r="K59" i="5" s="1"/>
  <c r="U35" i="2"/>
  <c r="M43" i="5" s="1"/>
  <c r="U34" i="2"/>
  <c r="M42" i="5" s="1"/>
  <c r="U33" i="2"/>
  <c r="M41" i="5" s="1"/>
  <c r="U32" i="2"/>
  <c r="M40" i="5" s="1"/>
  <c r="U31" i="2"/>
  <c r="M39" i="5" s="1"/>
  <c r="U30" i="2"/>
  <c r="M38" i="5" s="1"/>
  <c r="U29" i="2"/>
  <c r="M37" i="5" s="1"/>
  <c r="U28" i="2"/>
  <c r="M36" i="5" s="1"/>
  <c r="U26" i="2"/>
  <c r="M34" i="5" s="1"/>
  <c r="U25" i="2"/>
  <c r="M33" i="5" s="1"/>
  <c r="U24" i="2"/>
  <c r="M32" i="5" s="1"/>
  <c r="U23" i="2"/>
  <c r="M31" i="5" s="1"/>
  <c r="U22" i="2"/>
  <c r="M30" i="5" s="1"/>
  <c r="U21" i="2"/>
  <c r="M29" i="5" s="1"/>
  <c r="U20" i="2"/>
  <c r="M28" i="5" s="1"/>
  <c r="U19" i="2"/>
  <c r="M27" i="5" s="1"/>
  <c r="J9" i="5" s="1"/>
  <c r="T9" i="5" s="1"/>
  <c r="W9" i="5" s="1"/>
  <c r="U18" i="2"/>
  <c r="M26" i="5" s="1"/>
  <c r="U17" i="2"/>
  <c r="M25" i="5" s="1"/>
  <c r="U16" i="2"/>
  <c r="M24" i="5" s="1"/>
  <c r="U15" i="2"/>
  <c r="M23" i="5" s="1"/>
  <c r="U14" i="2"/>
  <c r="M22" i="5" s="1"/>
  <c r="U13" i="2"/>
  <c r="M21" i="5" s="1"/>
  <c r="U12" i="2"/>
  <c r="M20" i="5" s="1"/>
  <c r="U11" i="2"/>
  <c r="M19" i="5" s="1"/>
  <c r="U10" i="2"/>
  <c r="M18" i="5" s="1"/>
  <c r="U9" i="2"/>
  <c r="M17" i="5" s="1"/>
  <c r="U8" i="2"/>
  <c r="M16" i="5" s="1"/>
  <c r="U7" i="2"/>
  <c r="M15" i="5" s="1"/>
  <c r="J7" i="5" s="1"/>
  <c r="J8" i="5" l="1"/>
  <c r="T8" i="5" s="1"/>
  <c r="W8" i="5" s="1"/>
  <c r="C60" i="5"/>
  <c r="K60" i="5" s="1"/>
  <c r="C52" i="2"/>
  <c r="T7" i="5"/>
  <c r="W7" i="5" s="1"/>
  <c r="D1" i="4"/>
  <c r="A1" i="3"/>
  <c r="C1" i="4"/>
  <c r="A1" i="2"/>
  <c r="F35" i="2"/>
  <c r="D35" i="2"/>
  <c r="C35" i="2"/>
  <c r="F34" i="2"/>
  <c r="D34" i="2"/>
  <c r="C34" i="2"/>
  <c r="F33" i="2"/>
  <c r="D33" i="2"/>
  <c r="C33" i="2"/>
  <c r="F32" i="2"/>
  <c r="D32" i="2"/>
  <c r="C32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F19" i="2"/>
  <c r="D19" i="2"/>
  <c r="C19" i="2"/>
  <c r="F18" i="2"/>
  <c r="D18" i="2"/>
  <c r="C18" i="2"/>
  <c r="F17" i="2"/>
  <c r="D17" i="2"/>
  <c r="C17" i="2"/>
  <c r="F16" i="2"/>
  <c r="D16" i="2"/>
  <c r="C16" i="2"/>
  <c r="F15" i="2"/>
  <c r="D15" i="2"/>
  <c r="C15" i="2"/>
  <c r="F14" i="2"/>
  <c r="D14" i="2"/>
  <c r="C14" i="2"/>
  <c r="F13" i="2"/>
  <c r="D13" i="2"/>
  <c r="C13" i="2"/>
  <c r="F12" i="2"/>
  <c r="D12" i="2"/>
  <c r="C12" i="2"/>
  <c r="F11" i="2"/>
  <c r="D11" i="2"/>
  <c r="C11" i="2"/>
  <c r="F10" i="2"/>
  <c r="D10" i="2"/>
  <c r="C10" i="2"/>
  <c r="F9" i="2"/>
  <c r="D9" i="2"/>
  <c r="C9" i="2"/>
  <c r="F8" i="2"/>
  <c r="D8" i="2"/>
  <c r="C8" i="2"/>
  <c r="F7" i="2"/>
  <c r="D7" i="2"/>
  <c r="C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F6" i="2"/>
  <c r="D6" i="2"/>
  <c r="C6" i="2"/>
  <c r="F35" i="3"/>
  <c r="D35" i="3"/>
  <c r="C35" i="3"/>
  <c r="F34" i="3"/>
  <c r="D34" i="3"/>
  <c r="C34" i="3"/>
  <c r="F33" i="3"/>
  <c r="D33" i="3"/>
  <c r="C33" i="3"/>
  <c r="F32" i="3"/>
  <c r="D32" i="3"/>
  <c r="C32" i="3"/>
  <c r="F31" i="3"/>
  <c r="D31" i="3"/>
  <c r="C31" i="3"/>
  <c r="F30" i="3"/>
  <c r="D30" i="3"/>
  <c r="C30" i="3"/>
  <c r="F29" i="3"/>
  <c r="D29" i="3"/>
  <c r="C29" i="3"/>
  <c r="F28" i="3"/>
  <c r="D28" i="3"/>
  <c r="C28" i="3"/>
  <c r="F27" i="3"/>
  <c r="D27" i="3"/>
  <c r="C27" i="3"/>
  <c r="F26" i="3"/>
  <c r="D26" i="3"/>
  <c r="C26" i="3"/>
  <c r="F25" i="3"/>
  <c r="D25" i="3"/>
  <c r="C25" i="3"/>
  <c r="F24" i="3"/>
  <c r="D24" i="3"/>
  <c r="C24" i="3"/>
  <c r="F23" i="3"/>
  <c r="D23" i="3"/>
  <c r="C23" i="3"/>
  <c r="F22" i="3"/>
  <c r="D22" i="3"/>
  <c r="C22" i="3"/>
  <c r="F21" i="3"/>
  <c r="D21" i="3"/>
  <c r="C21" i="3"/>
  <c r="F20" i="3"/>
  <c r="D20" i="3"/>
  <c r="C20" i="3"/>
  <c r="F19" i="3"/>
  <c r="D19" i="3"/>
  <c r="C19" i="3"/>
  <c r="F18" i="3"/>
  <c r="D18" i="3"/>
  <c r="C18" i="3"/>
  <c r="F17" i="3"/>
  <c r="D17" i="3"/>
  <c r="C17" i="3"/>
  <c r="F16" i="3"/>
  <c r="D16" i="3"/>
  <c r="C16" i="3"/>
  <c r="F15" i="3"/>
  <c r="D15" i="3"/>
  <c r="C15" i="3"/>
  <c r="F14" i="3"/>
  <c r="D14" i="3"/>
  <c r="C14" i="3"/>
  <c r="F13" i="3"/>
  <c r="D13" i="3"/>
  <c r="C13" i="3"/>
  <c r="F12" i="3"/>
  <c r="D12" i="3"/>
  <c r="C12" i="3"/>
  <c r="F11" i="3"/>
  <c r="D11" i="3"/>
  <c r="C11" i="3"/>
  <c r="F10" i="3"/>
  <c r="D10" i="3"/>
  <c r="C10" i="3"/>
  <c r="F9" i="3"/>
  <c r="D9" i="3"/>
  <c r="C9" i="3"/>
  <c r="F8" i="3"/>
  <c r="D8" i="3"/>
  <c r="C8" i="3"/>
  <c r="F7" i="3"/>
  <c r="D7" i="3"/>
  <c r="C7" i="3"/>
  <c r="F6" i="3"/>
  <c r="D6" i="3"/>
  <c r="C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C61" i="5" l="1"/>
  <c r="K61" i="5" s="1"/>
  <c r="C53" i="2"/>
  <c r="AA9" i="5"/>
  <c r="L16" i="1"/>
  <c r="C16" i="1"/>
  <c r="C17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54" i="2" l="1"/>
  <c r="C62" i="5"/>
  <c r="K62" i="5" s="1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G7" i="3"/>
  <c r="J17" i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R16" i="1"/>
  <c r="G6" i="3" s="1"/>
  <c r="E6" i="3"/>
  <c r="I45" i="1"/>
  <c r="G35" i="2" s="1"/>
  <c r="E35" i="2"/>
  <c r="I44" i="1"/>
  <c r="G34" i="2" s="1"/>
  <c r="E34" i="2"/>
  <c r="I43" i="1"/>
  <c r="G33" i="2" s="1"/>
  <c r="E33" i="2"/>
  <c r="I42" i="1"/>
  <c r="G32" i="2" s="1"/>
  <c r="E32" i="2"/>
  <c r="I41" i="1"/>
  <c r="G31" i="2" s="1"/>
  <c r="E31" i="2"/>
  <c r="I40" i="1"/>
  <c r="G30" i="2" s="1"/>
  <c r="E30" i="2"/>
  <c r="I39" i="1"/>
  <c r="G29" i="2" s="1"/>
  <c r="E29" i="2"/>
  <c r="I38" i="1"/>
  <c r="G28" i="2" s="1"/>
  <c r="E28" i="2"/>
  <c r="I37" i="1"/>
  <c r="G27" i="2" s="1"/>
  <c r="E27" i="2"/>
  <c r="I36" i="1"/>
  <c r="G26" i="2" s="1"/>
  <c r="E26" i="2"/>
  <c r="I35" i="1"/>
  <c r="G25" i="2" s="1"/>
  <c r="E25" i="2"/>
  <c r="I34" i="1"/>
  <c r="G24" i="2" s="1"/>
  <c r="E24" i="2"/>
  <c r="I33" i="1"/>
  <c r="G23" i="2" s="1"/>
  <c r="E23" i="2"/>
  <c r="I32" i="1"/>
  <c r="G22" i="2" s="1"/>
  <c r="E22" i="2"/>
  <c r="I31" i="1"/>
  <c r="G21" i="2" s="1"/>
  <c r="E21" i="2"/>
  <c r="I30" i="1"/>
  <c r="G20" i="2" s="1"/>
  <c r="E20" i="2"/>
  <c r="I29" i="1"/>
  <c r="G19" i="2" s="1"/>
  <c r="E19" i="2"/>
  <c r="I28" i="1"/>
  <c r="G18" i="2" s="1"/>
  <c r="E18" i="2"/>
  <c r="I27" i="1"/>
  <c r="G17" i="2" s="1"/>
  <c r="E17" i="2"/>
  <c r="I26" i="1"/>
  <c r="G16" i="2" s="1"/>
  <c r="E16" i="2"/>
  <c r="I25" i="1"/>
  <c r="G15" i="2" s="1"/>
  <c r="E15" i="2"/>
  <c r="I24" i="1"/>
  <c r="G14" i="2" s="1"/>
  <c r="E14" i="2"/>
  <c r="I23" i="1"/>
  <c r="G13" i="2" s="1"/>
  <c r="E13" i="2"/>
  <c r="I22" i="1"/>
  <c r="G12" i="2" s="1"/>
  <c r="E12" i="2"/>
  <c r="I21" i="1"/>
  <c r="G11" i="2" s="1"/>
  <c r="E11" i="2"/>
  <c r="I20" i="1"/>
  <c r="G10" i="2" s="1"/>
  <c r="E10" i="2"/>
  <c r="I19" i="1"/>
  <c r="G9" i="2" s="1"/>
  <c r="E9" i="2"/>
  <c r="I18" i="1"/>
  <c r="G8" i="2" s="1"/>
  <c r="E8" i="2"/>
  <c r="I17" i="1"/>
  <c r="G7" i="2" s="1"/>
  <c r="E7" i="2"/>
  <c r="I16" i="1"/>
  <c r="G6" i="2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C63" i="5" l="1"/>
  <c r="K63" i="5" s="1"/>
  <c r="C55" i="2"/>
  <c r="E8" i="3"/>
  <c r="V16" i="5"/>
  <c r="E7" i="3"/>
  <c r="V15" i="5"/>
  <c r="E6" i="2"/>
  <c r="Q5" i="1"/>
  <c r="C64" i="5" l="1"/>
  <c r="K64" i="5" s="1"/>
  <c r="C56" i="2"/>
  <c r="C57" i="2" l="1"/>
  <c r="C65" i="5"/>
  <c r="K65" i="5" s="1"/>
  <c r="C58" i="2" l="1"/>
  <c r="C66" i="5"/>
  <c r="K66" i="5" s="1"/>
  <c r="C67" i="5" l="1"/>
  <c r="K67" i="5" s="1"/>
  <c r="C59" i="2"/>
  <c r="C60" i="2" l="1"/>
  <c r="C68" i="5"/>
  <c r="K68" i="5" s="1"/>
  <c r="C61" i="2" l="1"/>
  <c r="C69" i="5"/>
  <c r="K69" i="5" s="1"/>
  <c r="C62" i="2" l="1"/>
  <c r="C70" i="5"/>
  <c r="K70" i="5" s="1"/>
  <c r="C71" i="5" l="1"/>
  <c r="K71" i="5" s="1"/>
  <c r="C63" i="2"/>
  <c r="C72" i="5" l="1"/>
  <c r="K72" i="5" s="1"/>
  <c r="C64" i="2"/>
  <c r="F34" i="4" l="1"/>
  <c r="F24" i="4"/>
  <c r="G26" i="4"/>
  <c r="F36" i="4"/>
  <c r="G27" i="4"/>
  <c r="E26" i="4"/>
  <c r="G29" i="4"/>
  <c r="E37" i="4"/>
  <c r="F17" i="4"/>
  <c r="E20" i="4"/>
  <c r="E38" i="4"/>
  <c r="E21" i="4"/>
  <c r="G32" i="4"/>
  <c r="F29" i="4"/>
  <c r="E36" i="4"/>
  <c r="G39" i="4"/>
  <c r="E31" i="4"/>
  <c r="F25" i="4"/>
  <c r="E8" i="4"/>
  <c r="F21" i="4"/>
  <c r="F27" i="4"/>
  <c r="G16" i="4"/>
  <c r="F35" i="4"/>
  <c r="F7" i="4"/>
  <c r="E45" i="4"/>
  <c r="F16" i="4"/>
  <c r="F20" i="4"/>
  <c r="E35" i="4"/>
  <c r="F6" i="4"/>
  <c r="G8" i="4"/>
  <c r="F9" i="4"/>
  <c r="E10" i="4"/>
  <c r="G10" i="4"/>
  <c r="G13" i="4"/>
  <c r="G14" i="4"/>
  <c r="F39" i="4"/>
  <c r="E33" i="4"/>
  <c r="E30" i="4"/>
  <c r="F8" i="4"/>
  <c r="E43" i="4"/>
  <c r="G33" i="4"/>
  <c r="F14" i="4"/>
  <c r="F15" i="4"/>
  <c r="G22" i="4"/>
  <c r="E6" i="4"/>
  <c r="G34" i="4"/>
  <c r="F43" i="4"/>
  <c r="F19" i="4"/>
  <c r="E27" i="4"/>
  <c r="G35" i="4"/>
  <c r="G44" i="4"/>
  <c r="F23" i="4"/>
  <c r="G20" i="4"/>
  <c r="F30" i="4"/>
  <c r="G11" i="4"/>
  <c r="E12" i="4"/>
  <c r="F10" i="4"/>
  <c r="F37" i="4"/>
  <c r="F31" i="4"/>
  <c r="F11" i="4"/>
  <c r="F12" i="4"/>
  <c r="G12" i="4"/>
  <c r="E13" i="4"/>
  <c r="F13" i="4"/>
  <c r="E14" i="4"/>
  <c r="E15" i="4"/>
  <c r="F42" i="4"/>
  <c r="F41" i="4"/>
  <c r="F33" i="4"/>
  <c r="G41" i="4"/>
  <c r="G17" i="4"/>
  <c r="E24" i="4"/>
  <c r="F32" i="4"/>
  <c r="E11" i="4"/>
  <c r="G19" i="4"/>
  <c r="F26" i="4"/>
  <c r="E29" i="4"/>
  <c r="G36" i="4"/>
  <c r="F38" i="4"/>
  <c r="G7" i="4"/>
  <c r="G25" i="4"/>
  <c r="E34" i="4"/>
  <c r="G28" i="4"/>
  <c r="E7" i="4"/>
  <c r="E22" i="4"/>
  <c r="E41" i="4"/>
  <c r="G21" i="4"/>
  <c r="E19" i="4"/>
  <c r="F28" i="4"/>
  <c r="E39" i="4"/>
  <c r="G31" i="4"/>
  <c r="G37" i="4"/>
  <c r="E44" i="4"/>
  <c r="F22" i="4"/>
  <c r="E9" i="4"/>
  <c r="F18" i="4"/>
  <c r="G24" i="4"/>
  <c r="G38" i="4"/>
  <c r="E40" i="4"/>
  <c r="G18" i="4"/>
  <c r="G23" i="4"/>
  <c r="E32" i="4"/>
  <c r="G42" i="4"/>
  <c r="F40" i="4"/>
  <c r="G9" i="4"/>
  <c r="E17" i="4"/>
  <c r="E23" i="4"/>
  <c r="G30" i="4"/>
  <c r="E25" i="4"/>
  <c r="G40" i="4"/>
  <c r="E42" i="4"/>
  <c r="G6" i="4"/>
  <c r="E18" i="4"/>
  <c r="E28" i="4"/>
  <c r="G43" i="4"/>
  <c r="F45" i="4"/>
  <c r="G45" i="4"/>
  <c r="G15" i="4"/>
  <c r="F44" i="4"/>
  <c r="E16" i="4"/>
  <c r="C65" i="2"/>
  <c r="C73" i="5"/>
  <c r="K7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m-yuhara</author>
  </authors>
  <commentList>
    <comment ref="C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第○回の数字を入力する。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7文字以内で入力する。</t>
        </r>
      </text>
    </comment>
    <comment ref="D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領収書に印刷する宛名を入力する。</t>
        </r>
      </text>
    </comment>
    <comment ref="N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審判協力できる場合は、
・氏名を入力
・審判種類：リストより選択。手入力も可能。
・審判登録：公認審判への登録「あり」・「なし」をリストより選択。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「中学」「高校」「大学」「一般」の
いずれかを選択。</t>
        </r>
      </text>
    </comment>
    <comment ref="E1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ナンバーカードがない場合は、仮の番号で入力する。
重複不可。（男女で重複があっても良い。）</t>
        </r>
      </text>
    </comment>
    <comment ref="M1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「中学」「高校」「大学」「一般」の
いずれかを選択。</t>
        </r>
      </text>
    </comment>
    <comment ref="N1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ナンバーカードがない場合は、仮の番号で入力する。
重複不可。（男女で重複があっても良い。）</t>
        </r>
      </text>
    </comment>
  </commentList>
</comments>
</file>

<file path=xl/sharedStrings.xml><?xml version="1.0" encoding="utf-8"?>
<sst xmlns="http://schemas.openxmlformats.org/spreadsheetml/2006/main" count="285" uniqueCount="166">
  <si>
    <t>市町名等</t>
  </si>
  <si>
    <t>県名</t>
  </si>
  <si>
    <t>第</t>
  </si>
  <si>
    <t>のセルに入力してください。</t>
  </si>
  <si>
    <t>校名・所属等</t>
  </si>
  <si>
    <t>記入例</t>
  </si>
  <si>
    <t>記載責任者氏名</t>
  </si>
  <si>
    <t>記載責任者TEL</t>
  </si>
  <si>
    <t>※疑問点があった場合に連絡しますので必ず記載。</t>
  </si>
  <si>
    <t>男子</t>
  </si>
  <si>
    <t>女子</t>
  </si>
  <si>
    <t>選　手　名</t>
  </si>
  <si>
    <t>所属</t>
  </si>
  <si>
    <t>学年</t>
  </si>
  <si>
    <t>no.</t>
  </si>
  <si>
    <t>100m</t>
  </si>
  <si>
    <t>200m</t>
  </si>
  <si>
    <t>400m</t>
  </si>
  <si>
    <t>800m</t>
  </si>
  <si>
    <t>1500m</t>
  </si>
  <si>
    <t>3000m</t>
  </si>
  <si>
    <t>5000m</t>
  </si>
  <si>
    <t>自己記録の入力方法</t>
  </si>
  <si>
    <t>１２秒３０　→　1230</t>
  </si>
  <si>
    <t>１３分２秒３４　→　130234</t>
  </si>
  <si>
    <t>１ｍ７５　→　175</t>
  </si>
  <si>
    <t>３４ｍ５６　→　3456</t>
  </si>
  <si>
    <t>走高跳</t>
  </si>
  <si>
    <t>走幅跳</t>
  </si>
  <si>
    <t>三段跳</t>
  </si>
  <si>
    <t>砲丸投</t>
  </si>
  <si>
    <t>チーム名</t>
  </si>
  <si>
    <t>１分２秒３４　→　10234</t>
  </si>
  <si>
    <t>NO</t>
    <phoneticPr fontId="1"/>
  </si>
  <si>
    <t>ﾌﾘｶﾞﾅ</t>
    <phoneticPr fontId="1"/>
  </si>
  <si>
    <t>津幡南中学校　→　津幡中</t>
    <rPh sb="0" eb="2">
      <t>ツバタ</t>
    </rPh>
    <rPh sb="2" eb="3">
      <t>ミナミ</t>
    </rPh>
    <rPh sb="3" eb="6">
      <t>チュウガッコウ</t>
    </rPh>
    <rPh sb="9" eb="11">
      <t>ツバタ</t>
    </rPh>
    <rPh sb="11" eb="12">
      <t>チュウ</t>
    </rPh>
    <phoneticPr fontId="1"/>
  </si>
  <si>
    <t>津幡高等学校　→　津幡高</t>
    <rPh sb="0" eb="2">
      <t>ツバタ</t>
    </rPh>
    <rPh sb="2" eb="4">
      <t>コウトウ</t>
    </rPh>
    <rPh sb="4" eb="6">
      <t>ガッコウ</t>
    </rPh>
    <rPh sb="9" eb="11">
      <t>ツバタ</t>
    </rPh>
    <rPh sb="11" eb="12">
      <t>コウ</t>
    </rPh>
    <phoneticPr fontId="1"/>
  </si>
  <si>
    <t>性別</t>
    <rPh sb="0" eb="2">
      <t>セイベツ</t>
    </rPh>
    <phoneticPr fontId="1"/>
  </si>
  <si>
    <t>所属長・学校長</t>
    <phoneticPr fontId="1"/>
  </si>
  <si>
    <t>所属住所</t>
    <phoneticPr fontId="1"/>
  </si>
  <si>
    <t>（プログラム掲載用）→</t>
    <rPh sb="6" eb="8">
      <t>ケイサイ</t>
    </rPh>
    <rPh sb="8" eb="9">
      <t>ヨウ</t>
    </rPh>
    <phoneticPr fontId="1"/>
  </si>
  <si>
    <t>100mH</t>
    <phoneticPr fontId="1"/>
  </si>
  <si>
    <t>110mH</t>
    <phoneticPr fontId="1"/>
  </si>
  <si>
    <t>※ハードルは中学生のみ</t>
    <rPh sb="6" eb="9">
      <t>チュウガクセイ</t>
    </rPh>
    <phoneticPr fontId="1"/>
  </si>
  <si>
    <t>トラック種目</t>
    <rPh sb="4" eb="6">
      <t>シュモク</t>
    </rPh>
    <phoneticPr fontId="1"/>
  </si>
  <si>
    <t>フィールド種目</t>
    <rPh sb="5" eb="7">
      <t>シュモク</t>
    </rPh>
    <phoneticPr fontId="1"/>
  </si>
  <si>
    <t>個人種目
エントリー数</t>
    <rPh sb="0" eb="2">
      <t>コジン</t>
    </rPh>
    <rPh sb="2" eb="4">
      <t>シュモク</t>
    </rPh>
    <rPh sb="10" eb="11">
      <t>スウ</t>
    </rPh>
    <phoneticPr fontId="1"/>
  </si>
  <si>
    <t>※入力は半角数字で入力する。</t>
    <phoneticPr fontId="1"/>
  </si>
  <si>
    <t>※記録がない場合は「なし」</t>
    <phoneticPr fontId="1"/>
  </si>
  <si>
    <t>　または　目標記録を入力する。</t>
    <phoneticPr fontId="1"/>
  </si>
  <si>
    <t>注意：手動記録しかない場合も１００分の１秒まで記入する。</t>
    <phoneticPr fontId="1"/>
  </si>
  <si>
    <t>(末尾に0を付ける。)</t>
    <phoneticPr fontId="1"/>
  </si>
  <si>
    <t>男子 ４×１００ｍＲ</t>
    <phoneticPr fontId="1"/>
  </si>
  <si>
    <t>女子 ４×１００ｍＲ</t>
    <rPh sb="0" eb="2">
      <t>ジョシ</t>
    </rPh>
    <phoneticPr fontId="1"/>
  </si>
  <si>
    <t>※行の削除は絶対しないでください。</t>
    <rPh sb="1" eb="2">
      <t>ギョウ</t>
    </rPh>
    <rPh sb="3" eb="5">
      <t>サクジョ</t>
    </rPh>
    <rPh sb="6" eb="8">
      <t>ゼッタイ</t>
    </rPh>
    <phoneticPr fontId="1"/>
  </si>
  <si>
    <t>種別</t>
    <rPh sb="0" eb="2">
      <t>シュベツ</t>
    </rPh>
    <phoneticPr fontId="1"/>
  </si>
  <si>
    <t>のセルは自動的に入ります。</t>
    <rPh sb="4" eb="7">
      <t>ジドウテキ</t>
    </rPh>
    <rPh sb="8" eb="9">
      <t>ハイ</t>
    </rPh>
    <phoneticPr fontId="1"/>
  </si>
  <si>
    <t>※出場種目の欄に自己記録を入力。</t>
    <phoneticPr fontId="1"/>
  </si>
  <si>
    <t>※記録がない場合は　「 なし 」　を入力。</t>
    <phoneticPr fontId="1"/>
  </si>
  <si>
    <t>所属住所</t>
  </si>
  <si>
    <t>校名・所属名（正式名）</t>
    <rPh sb="5" eb="6">
      <t>メイ</t>
    </rPh>
    <rPh sb="7" eb="10">
      <t>セイシキメイ</t>
    </rPh>
    <phoneticPr fontId="1"/>
  </si>
  <si>
    <t>校名・所属名</t>
    <phoneticPr fontId="10"/>
  </si>
  <si>
    <t>所属長・学校長</t>
    <phoneticPr fontId="10"/>
  </si>
  <si>
    <t>男子</t>
    <rPh sb="0" eb="2">
      <t>ダンシ</t>
    </rPh>
    <phoneticPr fontId="10"/>
  </si>
  <si>
    <t>個人種目</t>
    <rPh sb="0" eb="2">
      <t>コジン</t>
    </rPh>
    <rPh sb="2" eb="4">
      <t>シュモク</t>
    </rPh>
    <phoneticPr fontId="8"/>
  </si>
  <si>
    <t>4x100mR</t>
    <phoneticPr fontId="8"/>
  </si>
  <si>
    <t>の種目は実施しません。数字の入力が有る場合は消してください。</t>
    <rPh sb="1" eb="3">
      <t>シュモク</t>
    </rPh>
    <rPh sb="4" eb="6">
      <t>ジッシ</t>
    </rPh>
    <rPh sb="11" eb="13">
      <t>スウジ</t>
    </rPh>
    <rPh sb="14" eb="16">
      <t>ニュウリョク</t>
    </rPh>
    <rPh sb="17" eb="18">
      <t>ア</t>
    </rPh>
    <rPh sb="19" eb="21">
      <t>バアイ</t>
    </rPh>
    <rPh sb="22" eb="23">
      <t>ケ</t>
    </rPh>
    <phoneticPr fontId="1"/>
  </si>
  <si>
    <t>大学・一般</t>
    <rPh sb="0" eb="2">
      <t>ダイガク</t>
    </rPh>
    <rPh sb="3" eb="5">
      <t>イッパン</t>
    </rPh>
    <phoneticPr fontId="10"/>
  </si>
  <si>
    <t>円</t>
    <rPh sb="0" eb="1">
      <t>エン</t>
    </rPh>
    <phoneticPr fontId="8"/>
  </si>
  <si>
    <t>（男子</t>
    <rPh sb="1" eb="3">
      <t>ダンシ</t>
    </rPh>
    <phoneticPr fontId="10"/>
  </si>
  <si>
    <t>女子</t>
    <rPh sb="0" eb="2">
      <t>ジョシ</t>
    </rPh>
    <phoneticPr fontId="10"/>
  </si>
  <si>
    <t>×</t>
    <phoneticPr fontId="10"/>
  </si>
  <si>
    <t>女子</t>
    <rPh sb="0" eb="2">
      <t>ジョシ</t>
    </rPh>
    <phoneticPr fontId="10"/>
  </si>
  <si>
    <t>NO</t>
  </si>
  <si>
    <t>ﾌﾘｶﾞﾅ</t>
  </si>
  <si>
    <t>円</t>
    <rPh sb="0" eb="1">
      <t>エン</t>
    </rPh>
    <phoneticPr fontId="10"/>
  </si>
  <si>
    <t>下記の選手の参加を認め、申込致します。</t>
    <rPh sb="0" eb="2">
      <t>カキ</t>
    </rPh>
    <rPh sb="3" eb="5">
      <t>センシュ</t>
    </rPh>
    <rPh sb="6" eb="8">
      <t>サンカ</t>
    </rPh>
    <rPh sb="9" eb="10">
      <t>ミト</t>
    </rPh>
    <rPh sb="12" eb="14">
      <t>モウシコミ</t>
    </rPh>
    <rPh sb="14" eb="15">
      <t>イタ</t>
    </rPh>
    <phoneticPr fontId="10"/>
  </si>
  <si>
    <t>石川工業高等専門学校　→　石川高専</t>
    <rPh sb="0" eb="2">
      <t>イシカワ</t>
    </rPh>
    <rPh sb="2" eb="4">
      <t>コウギョウ</t>
    </rPh>
    <rPh sb="4" eb="6">
      <t>コウトウ</t>
    </rPh>
    <rPh sb="6" eb="8">
      <t>センモン</t>
    </rPh>
    <rPh sb="8" eb="10">
      <t>ガッコウ</t>
    </rPh>
    <rPh sb="13" eb="15">
      <t>イシカワ</t>
    </rPh>
    <rPh sb="15" eb="17">
      <t>コウセン</t>
    </rPh>
    <phoneticPr fontId="1"/>
  </si>
  <si>
    <t>金沢アスリートクラブ　→　金沢ＡＣ　　　等</t>
    <rPh sb="0" eb="2">
      <t>カナザワ</t>
    </rPh>
    <rPh sb="13" eb="15">
      <t>カナザワ</t>
    </rPh>
    <rPh sb="20" eb="21">
      <t>トウ</t>
    </rPh>
    <phoneticPr fontId="1"/>
  </si>
  <si>
    <t>自己記録</t>
    <rPh sb="0" eb="2">
      <t>ジコ</t>
    </rPh>
    <rPh sb="2" eb="4">
      <t>キロク</t>
    </rPh>
    <phoneticPr fontId="1"/>
  </si>
  <si>
    <t>５２秒３０　→　5230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</si>
  <si>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</si>
  <si>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</si>
  <si>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</si>
  <si>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</si>
  <si>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</si>
  <si>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氏名</t>
    <rPh sb="0" eb="2">
      <t>シメイ</t>
    </rPh>
    <phoneticPr fontId="1"/>
  </si>
  <si>
    <t>審判種類</t>
    <rPh sb="0" eb="2">
      <t>シンパン</t>
    </rPh>
    <rPh sb="2" eb="4">
      <t>シュルイ</t>
    </rPh>
    <phoneticPr fontId="1"/>
  </si>
  <si>
    <t>審判登録</t>
    <rPh sb="0" eb="2">
      <t>シンパン</t>
    </rPh>
    <rPh sb="2" eb="4">
      <t>トウロク</t>
    </rPh>
    <phoneticPr fontId="1"/>
  </si>
  <si>
    <t>※審判協力お願いします。以下に入力してください。</t>
    <rPh sb="1" eb="3">
      <t>シンパン</t>
    </rPh>
    <rPh sb="3" eb="5">
      <t>キョウリョク</t>
    </rPh>
    <rPh sb="6" eb="7">
      <t>ネガ</t>
    </rPh>
    <rPh sb="12" eb="14">
      <t>イカ</t>
    </rPh>
    <rPh sb="15" eb="17">
      <t>ニュウリョク</t>
    </rPh>
    <phoneticPr fontId="1"/>
  </si>
  <si>
    <t>審判協力：</t>
    <rPh sb="0" eb="2">
      <t>シンパン</t>
    </rPh>
    <rPh sb="2" eb="4">
      <t>キョウリョク</t>
    </rPh>
    <phoneticPr fontId="8"/>
  </si>
  <si>
    <t>間違いがないか確認してください。</t>
    <rPh sb="0" eb="2">
      <t>マチガ</t>
    </rPh>
    <rPh sb="7" eb="9">
      <t>カクニン</t>
    </rPh>
    <phoneticPr fontId="10"/>
  </si>
  <si>
    <t>上記シートに入力すれば、自動的に申込書は完成です。</t>
    <rPh sb="0" eb="2">
      <t>ジョウキ</t>
    </rPh>
    <rPh sb="6" eb="8">
      <t>ニュウリョク</t>
    </rPh>
    <rPh sb="12" eb="15">
      <t>ジドウテキ</t>
    </rPh>
    <rPh sb="16" eb="19">
      <t>モウシコミショ</t>
    </rPh>
    <rPh sb="20" eb="22">
      <t>カンセイ</t>
    </rPh>
    <phoneticPr fontId="10"/>
  </si>
  <si>
    <t>なし</t>
    <phoneticPr fontId="10"/>
  </si>
  <si>
    <t>→</t>
    <phoneticPr fontId="10"/>
  </si>
  <si>
    <t>※記録がない場合</t>
    <rPh sb="1" eb="3">
      <t>キロク</t>
    </rPh>
    <rPh sb="6" eb="8">
      <t>バアイ</t>
    </rPh>
    <phoneticPr fontId="10"/>
  </si>
  <si>
    <t>１分０２秒４５</t>
    <rPh sb="1" eb="2">
      <t>フン</t>
    </rPh>
    <rPh sb="4" eb="5">
      <t>ビョウ</t>
    </rPh>
    <phoneticPr fontId="10"/>
  </si>
  <si>
    <t>４９秒０５</t>
    <rPh sb="2" eb="3">
      <t>ビョウ</t>
    </rPh>
    <phoneticPr fontId="10"/>
  </si>
  <si>
    <t>（例）</t>
    <rPh sb="1" eb="2">
      <t>レイ</t>
    </rPh>
    <phoneticPr fontId="10"/>
  </si>
  <si>
    <t>記録を入力します。</t>
    <rPh sb="0" eb="2">
      <t>キロク</t>
    </rPh>
    <rPh sb="3" eb="5">
      <t>ニュウリョク</t>
    </rPh>
    <phoneticPr fontId="10"/>
  </si>
  <si>
    <t>リレー出場の場合は、ナンバーを入力します。</t>
    <rPh sb="3" eb="5">
      <t>シュツジョウ</t>
    </rPh>
    <rPh sb="6" eb="8">
      <t>バアイ</t>
    </rPh>
    <rPh sb="15" eb="17">
      <t>ニュウリョク</t>
    </rPh>
    <phoneticPr fontId="10"/>
  </si>
  <si>
    <t>３２ｍ１９</t>
    <phoneticPr fontId="10"/>
  </si>
  <si>
    <t>１ｍ４５</t>
    <phoneticPr fontId="10"/>
  </si>
  <si>
    <t>２分０７秒１２</t>
    <rPh sb="1" eb="2">
      <t>フン</t>
    </rPh>
    <rPh sb="4" eb="5">
      <t>ビョウ</t>
    </rPh>
    <phoneticPr fontId="10"/>
  </si>
  <si>
    <t>１３秒０５</t>
    <rPh sb="2" eb="3">
      <t>ビョウ</t>
    </rPh>
    <phoneticPr fontId="10"/>
  </si>
  <si>
    <t>出場種目に記録を入力します。</t>
    <rPh sb="0" eb="2">
      <t>シュツジョウ</t>
    </rPh>
    <rPh sb="2" eb="4">
      <t>シュモク</t>
    </rPh>
    <rPh sb="5" eb="7">
      <t>キロク</t>
    </rPh>
    <rPh sb="8" eb="10">
      <t>ニュウリョク</t>
    </rPh>
    <phoneticPr fontId="10"/>
  </si>
  <si>
    <t>※これを元に組み分けを行います。</t>
    <rPh sb="4" eb="5">
      <t>モト</t>
    </rPh>
    <rPh sb="6" eb="7">
      <t>ク</t>
    </rPh>
    <rPh sb="8" eb="9">
      <t>ワ</t>
    </rPh>
    <rPh sb="11" eb="12">
      <t>オコナ</t>
    </rPh>
    <phoneticPr fontId="10"/>
  </si>
  <si>
    <t>男女別に名簿を作成します。（左側：男子、右側：女子）</t>
    <rPh sb="0" eb="3">
      <t>ダンジョベツ</t>
    </rPh>
    <rPh sb="4" eb="6">
      <t>メイボ</t>
    </rPh>
    <rPh sb="7" eb="9">
      <t>サクセイ</t>
    </rPh>
    <rPh sb="14" eb="16">
      <t>ヒダリガワ</t>
    </rPh>
    <rPh sb="17" eb="19">
      <t>ダンシ</t>
    </rPh>
    <rPh sb="20" eb="22">
      <t>ミギガワ</t>
    </rPh>
    <rPh sb="23" eb="25">
      <t>ジョシ</t>
    </rPh>
    <phoneticPr fontId="10"/>
  </si>
  <si>
    <t>ナンバー順になっていなくても可。</t>
    <rPh sb="4" eb="5">
      <t>ジュン</t>
    </rPh>
    <rPh sb="14" eb="15">
      <t>カ</t>
    </rPh>
    <phoneticPr fontId="10"/>
  </si>
  <si>
    <t>選手のナンバー、名前、フリガナ、学年を入力してください。</t>
    <rPh sb="0" eb="2">
      <t>センシュ</t>
    </rPh>
    <rPh sb="8" eb="10">
      <t>ナマエ</t>
    </rPh>
    <rPh sb="16" eb="18">
      <t>ガクネン</t>
    </rPh>
    <rPh sb="19" eb="21">
      <t>ニュウリョク</t>
    </rPh>
    <phoneticPr fontId="10"/>
  </si>
  <si>
    <t>補助員を出せる場合は、人数を入力してください。</t>
    <rPh sb="0" eb="3">
      <t>ホジョイン</t>
    </rPh>
    <rPh sb="4" eb="5">
      <t>ダ</t>
    </rPh>
    <rPh sb="7" eb="9">
      <t>バアイ</t>
    </rPh>
    <rPh sb="11" eb="13">
      <t>ニンズウ</t>
    </rPh>
    <rPh sb="14" eb="16">
      <t>ニュウリョク</t>
    </rPh>
    <phoneticPr fontId="10"/>
  </si>
  <si>
    <t>審判協力できる場合は、名前・審判種類・審判登録の有無を入力してください。</t>
    <rPh sb="0" eb="2">
      <t>シンパン</t>
    </rPh>
    <rPh sb="2" eb="4">
      <t>キョウリョク</t>
    </rPh>
    <rPh sb="7" eb="9">
      <t>バアイ</t>
    </rPh>
    <rPh sb="11" eb="13">
      <t>ナマエ</t>
    </rPh>
    <rPh sb="14" eb="16">
      <t>シンパン</t>
    </rPh>
    <rPh sb="16" eb="18">
      <t>シュルイ</t>
    </rPh>
    <rPh sb="19" eb="21">
      <t>シンパン</t>
    </rPh>
    <rPh sb="21" eb="23">
      <t>トウロク</t>
    </rPh>
    <rPh sb="24" eb="26">
      <t>ウム</t>
    </rPh>
    <rPh sb="27" eb="29">
      <t>ニュウリョク</t>
    </rPh>
    <phoneticPr fontId="10"/>
  </si>
  <si>
    <t>学校・所属クラブの情報を入力してください。</t>
    <rPh sb="0" eb="2">
      <t>ガッコウ</t>
    </rPh>
    <rPh sb="3" eb="5">
      <t>ショゾク</t>
    </rPh>
    <rPh sb="9" eb="11">
      <t>ジョウホウ</t>
    </rPh>
    <rPh sb="12" eb="14">
      <t>ニュウリョク</t>
    </rPh>
    <phoneticPr fontId="10"/>
  </si>
  <si>
    <t>プリントアウトして、大会当日受付けに提出してください。</t>
    <rPh sb="10" eb="12">
      <t>タイカイ</t>
    </rPh>
    <rPh sb="12" eb="14">
      <t>トウジツ</t>
    </rPh>
    <rPh sb="14" eb="16">
      <t>ウケツ</t>
    </rPh>
    <rPh sb="18" eb="20">
      <t>テイシュツ</t>
    </rPh>
    <phoneticPr fontId="10"/>
  </si>
  <si>
    <t>申込書</t>
    <rPh sb="0" eb="3">
      <t>モウシコミショ</t>
    </rPh>
    <phoneticPr fontId="10"/>
  </si>
  <si>
    <t>リレーに参加する選手のナンバーを入力します。</t>
    <rPh sb="4" eb="6">
      <t>サンカ</t>
    </rPh>
    <rPh sb="8" eb="10">
      <t>センシュ</t>
    </rPh>
    <rPh sb="16" eb="18">
      <t>ニュウリョク</t>
    </rPh>
    <phoneticPr fontId="10"/>
  </si>
  <si>
    <t>4x100R</t>
    <phoneticPr fontId="10"/>
  </si>
  <si>
    <t>参加する個人種目の欄に、記録を入力します。（1人2種目まで）</t>
    <rPh sb="0" eb="2">
      <t>サンカ</t>
    </rPh>
    <rPh sb="4" eb="6">
      <t>コジン</t>
    </rPh>
    <rPh sb="6" eb="8">
      <t>シュモク</t>
    </rPh>
    <rPh sb="9" eb="10">
      <t>ラン</t>
    </rPh>
    <rPh sb="12" eb="14">
      <t>キロク</t>
    </rPh>
    <rPh sb="15" eb="17">
      <t>ニュウリョク</t>
    </rPh>
    <rPh sb="23" eb="24">
      <t>ヒト</t>
    </rPh>
    <rPh sb="25" eb="27">
      <t>シュモク</t>
    </rPh>
    <phoneticPr fontId="10"/>
  </si>
  <si>
    <t>記録会に参加する選手を入力します。</t>
    <rPh sb="0" eb="3">
      <t>キロクカイ</t>
    </rPh>
    <rPh sb="4" eb="6">
      <t>サンカ</t>
    </rPh>
    <rPh sb="8" eb="10">
      <t>センシュ</t>
    </rPh>
    <rPh sb="11" eb="13">
      <t>ニュウリョク</t>
    </rPh>
    <phoneticPr fontId="10"/>
  </si>
  <si>
    <t>選手登録</t>
    <rPh sb="0" eb="2">
      <t>センシュ</t>
    </rPh>
    <rPh sb="2" eb="4">
      <t>トウロク</t>
    </rPh>
    <phoneticPr fontId="10"/>
  </si>
  <si>
    <t>本シート</t>
    <rPh sb="0" eb="1">
      <t>ホン</t>
    </rPh>
    <phoneticPr fontId="10"/>
  </si>
  <si>
    <t>マニュアル</t>
    <phoneticPr fontId="10"/>
  </si>
  <si>
    <t>２．シートの種類</t>
    <rPh sb="6" eb="8">
      <t>シュルイ</t>
    </rPh>
    <phoneticPr fontId="10"/>
  </si>
  <si>
    <t>他のセルにはさまざまな関数が入っており、保護がかけてありますので、勝手に変更したりしないで下さい。</t>
    <rPh sb="0" eb="1">
      <t>タ</t>
    </rPh>
    <rPh sb="11" eb="13">
      <t>カンスウ</t>
    </rPh>
    <rPh sb="14" eb="15">
      <t>ハイ</t>
    </rPh>
    <rPh sb="20" eb="22">
      <t>ホゴ</t>
    </rPh>
    <rPh sb="33" eb="35">
      <t>カッテ</t>
    </rPh>
    <rPh sb="36" eb="38">
      <t>ヘンコウ</t>
    </rPh>
    <rPh sb="45" eb="46">
      <t>クダ</t>
    </rPh>
    <phoneticPr fontId="10"/>
  </si>
  <si>
    <t>各シートの黄色のセルに必要事項を入力します。</t>
    <rPh sb="0" eb="1">
      <t>カク</t>
    </rPh>
    <rPh sb="5" eb="7">
      <t>キイロ</t>
    </rPh>
    <rPh sb="11" eb="13">
      <t>ヒツヨウ</t>
    </rPh>
    <rPh sb="13" eb="15">
      <t>ジコウ</t>
    </rPh>
    <rPh sb="16" eb="18">
      <t>ニュウリョク</t>
    </rPh>
    <phoneticPr fontId="10"/>
  </si>
  <si>
    <t>１．はじめに</t>
    <phoneticPr fontId="10"/>
  </si>
  <si>
    <t>種別を必ず選択してください。（「中学」、「高校」、「大学・一般」）</t>
    <rPh sb="0" eb="2">
      <t>シュベツ</t>
    </rPh>
    <rPh sb="3" eb="4">
      <t>カナラ</t>
    </rPh>
    <rPh sb="5" eb="7">
      <t>センタク</t>
    </rPh>
    <rPh sb="16" eb="18">
      <t>チュウガク</t>
    </rPh>
    <rPh sb="21" eb="23">
      <t>コウコウ</t>
    </rPh>
    <rPh sb="26" eb="28">
      <t>ダイガク</t>
    </rPh>
    <rPh sb="29" eb="31">
      <t>イッパン</t>
    </rPh>
    <phoneticPr fontId="1"/>
  </si>
  <si>
    <t>参加料（※単価は1種目あたり、リレーは1チームあたりの値段です。）</t>
    <rPh sb="0" eb="3">
      <t>サンカリョウ</t>
    </rPh>
    <phoneticPr fontId="8"/>
  </si>
  <si>
    <t>リレー</t>
    <phoneticPr fontId="8"/>
  </si>
  <si>
    <t>中　学</t>
    <rPh sb="0" eb="1">
      <t>ナカ</t>
    </rPh>
    <rPh sb="2" eb="3">
      <t>ガク</t>
    </rPh>
    <phoneticPr fontId="10"/>
  </si>
  <si>
    <t>高　校</t>
    <rPh sb="0" eb="1">
      <t>コウ</t>
    </rPh>
    <rPh sb="2" eb="3">
      <t>コウ</t>
    </rPh>
    <phoneticPr fontId="10"/>
  </si>
  <si>
    <t>人</t>
    <rPh sb="0" eb="1">
      <t>ニン</t>
    </rPh>
    <phoneticPr fontId="10"/>
  </si>
  <si>
    <t>種目</t>
    <rPh sb="0" eb="2">
      <t>シュモク</t>
    </rPh>
    <phoneticPr fontId="8"/>
  </si>
  <si>
    <t>＋</t>
    <phoneticPr fontId="8"/>
  </si>
  <si>
    <t>種目）</t>
    <rPh sb="0" eb="2">
      <t>シュモク</t>
    </rPh>
    <phoneticPr fontId="8"/>
  </si>
  <si>
    <t>チーム）</t>
    <phoneticPr fontId="8"/>
  </si>
  <si>
    <t>チーム＋</t>
    <phoneticPr fontId="8"/>
  </si>
  <si>
    <t xml:space="preserve"> 種目 =</t>
  </si>
  <si>
    <t xml:space="preserve"> 種目 =</t>
    <rPh sb="1" eb="3">
      <t>シュモク</t>
    </rPh>
    <phoneticPr fontId="8"/>
  </si>
  <si>
    <t>チーム=</t>
    <phoneticPr fontId="8"/>
  </si>
  <si>
    <t>×</t>
  </si>
  <si>
    <t>チーム</t>
    <phoneticPr fontId="1"/>
  </si>
  <si>
    <t>女子リレー</t>
    <rPh sb="0" eb="2">
      <t>ジョシ</t>
    </rPh>
    <phoneticPr fontId="8"/>
  </si>
  <si>
    <t>（男子リレー</t>
    <rPh sb="1" eb="3">
      <t>ダンシ</t>
    </rPh>
    <phoneticPr fontId="10"/>
  </si>
  <si>
    <t>登録県</t>
    <rPh sb="0" eb="3">
      <t>トウロクケン</t>
    </rPh>
    <phoneticPr fontId="1"/>
  </si>
  <si>
    <t>開催日</t>
    <rPh sb="0" eb="3">
      <t>カイサイビ</t>
    </rPh>
    <phoneticPr fontId="1"/>
  </si>
  <si>
    <t>開催日：</t>
    <rPh sb="0" eb="3">
      <t>カイサイビ</t>
    </rPh>
    <phoneticPr fontId="1"/>
  </si>
  <si>
    <t>石川県</t>
    <rPh sb="0" eb="3">
      <t>イシカワケン</t>
    </rPh>
    <phoneticPr fontId="1"/>
  </si>
  <si>
    <t>略名の（例）</t>
    <rPh sb="0" eb="1">
      <t>リャク</t>
    </rPh>
    <rPh sb="1" eb="2">
      <t>メイ</t>
    </rPh>
    <rPh sb="4" eb="5">
      <t>レイ</t>
    </rPh>
    <phoneticPr fontId="1"/>
  </si>
  <si>
    <t>記録がない場合は</t>
    <rPh sb="0" eb="2">
      <t>キロク</t>
    </rPh>
    <rPh sb="5" eb="7">
      <t>バアイ</t>
    </rPh>
    <phoneticPr fontId="1"/>
  </si>
  <si>
    <t>目標タイム</t>
    <rPh sb="0" eb="2">
      <t>モクヒョウ</t>
    </rPh>
    <phoneticPr fontId="1"/>
  </si>
  <si>
    <t>もしくは「なし」と入力</t>
    <rPh sb="9" eb="11">
      <t>ニュウリョク</t>
    </rPh>
    <phoneticPr fontId="1"/>
  </si>
  <si>
    <t>※3分ちょうどの場合は「30000」と入力です。</t>
    <phoneticPr fontId="1"/>
  </si>
  <si>
    <r>
      <t>男女同一ナンバーでもかまいません。</t>
    </r>
    <r>
      <rPr>
        <sz val="11"/>
        <color rgb="FFFF0000"/>
        <rFont val="ＭＳ Ｐゴシック"/>
        <family val="3"/>
        <charset val="128"/>
      </rPr>
      <t>※同姓では、同一ナンバーは不可</t>
    </r>
    <rPh sb="0" eb="2">
      <t>ダンジョ</t>
    </rPh>
    <rPh sb="2" eb="4">
      <t>ドウイツ</t>
    </rPh>
    <rPh sb="18" eb="20">
      <t>ドウセイ</t>
    </rPh>
    <rPh sb="23" eb="25">
      <t>ドウイツ</t>
    </rPh>
    <rPh sb="30" eb="32">
      <t>フカ</t>
    </rPh>
    <phoneticPr fontId="10"/>
  </si>
  <si>
    <t>(100分の1秒まで入力）</t>
  </si>
  <si>
    <t>　もしくは練習の記録、目標記録でも構いません</t>
    <rPh sb="5" eb="7">
      <t>レンシュウ</t>
    </rPh>
    <rPh sb="8" eb="10">
      <t>キロク</t>
    </rPh>
    <rPh sb="11" eb="13">
      <t>モクヒョウ</t>
    </rPh>
    <rPh sb="13" eb="15">
      <t>キロク</t>
    </rPh>
    <rPh sb="17" eb="18">
      <t>カマ</t>
    </rPh>
    <phoneticPr fontId="10"/>
  </si>
  <si>
    <t>※申込み書を提出する必要はありません。</t>
    <rPh sb="1" eb="3">
      <t>モウシコ</t>
    </rPh>
    <rPh sb="4" eb="5">
      <t>ショ</t>
    </rPh>
    <rPh sb="6" eb="8">
      <t>テイシュツ</t>
    </rPh>
    <rPh sb="10" eb="12">
      <t>ヒツヨウ</t>
    </rPh>
    <phoneticPr fontId="10"/>
  </si>
  <si>
    <t>※確認・保管用に使用して下さい。</t>
    <rPh sb="1" eb="3">
      <t>カクニン</t>
    </rPh>
    <rPh sb="4" eb="6">
      <t>ホカン</t>
    </rPh>
    <rPh sb="6" eb="7">
      <t>ヨウ</t>
    </rPh>
    <rPh sb="8" eb="10">
      <t>シヨウ</t>
    </rPh>
    <rPh sb="12" eb="13">
      <t>クダ</t>
    </rPh>
    <phoneticPr fontId="1"/>
  </si>
  <si>
    <t>河北郡市陸上競技記録会申込データ入力について</t>
    <rPh sb="0" eb="3">
      <t>カホクグン</t>
    </rPh>
    <rPh sb="3" eb="4">
      <t>シ</t>
    </rPh>
    <rPh sb="4" eb="6">
      <t>リクジョウ</t>
    </rPh>
    <rPh sb="6" eb="8">
      <t>キョウギ</t>
    </rPh>
    <rPh sb="8" eb="11">
      <t>キロクカイ</t>
    </rPh>
    <rPh sb="11" eb="13">
      <t>モウシコミ</t>
    </rPh>
    <rPh sb="16" eb="18">
      <t>ニュウリョク</t>
    </rPh>
    <phoneticPr fontId="10"/>
  </si>
  <si>
    <t>1000m</t>
    <phoneticPr fontId="1"/>
  </si>
  <si>
    <t>400m</t>
    <phoneticPr fontId="1"/>
  </si>
  <si>
    <t>1000m</t>
    <phoneticPr fontId="1"/>
  </si>
  <si>
    <t>第○回の数字を半角で入力して下さい。</t>
    <rPh sb="0" eb="1">
      <t>ダイ</t>
    </rPh>
    <rPh sb="2" eb="3">
      <t>カイ</t>
    </rPh>
    <rPh sb="4" eb="6">
      <t>スウジ</t>
    </rPh>
    <rPh sb="7" eb="9">
      <t>ハンカク</t>
    </rPh>
    <rPh sb="10" eb="12">
      <t>ニュウリョク</t>
    </rPh>
    <rPh sb="14" eb="15">
      <t>クダ</t>
    </rPh>
    <phoneticPr fontId="10"/>
  </si>
  <si>
    <t>回　河北郡市陸上競技記録会2026</t>
    <rPh sb="2" eb="4">
      <t>カホク</t>
    </rPh>
    <rPh sb="4" eb="5">
      <t>グン</t>
    </rPh>
    <rPh sb="5" eb="6">
      <t>シ</t>
    </rPh>
    <rPh sb="6" eb="8">
      <t>リクジョウ</t>
    </rPh>
    <rPh sb="8" eb="10">
      <t>キョウギ</t>
    </rPh>
    <rPh sb="10" eb="12">
      <t>キロク</t>
    </rPh>
    <phoneticPr fontId="1"/>
  </si>
  <si>
    <t>参加料</t>
    <rPh sb="0" eb="3">
      <t>サンカリョウ</t>
    </rPh>
    <phoneticPr fontId="8"/>
  </si>
  <si>
    <t>合計：</t>
    <rPh sb="0" eb="2">
      <t>ゴウケイ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</si>
</sst>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&quot;(&quot;0&quot;)&quot;"/>
    <numFmt numFmtId="177" formatCode="0.00_);[Red]\(0.00\)"/>
    <numFmt numFmtId="178" formatCode="#,##0_);[Red]\(#,##0\)"/>
    <numFmt numFmtId="179" formatCode="yyyy&quot;年&quot;m&quot;月&quot;d&quot;日&quot;;@"/>
    <numFmt numFmtId="180" formatCode="m&quot;月&quot;d&quot;日&quot;;@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i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i/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0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4" borderId="0" xfId="0" applyFill="1">
      <alignment vertical="center"/>
    </xf>
    <xf numFmtId="38" fontId="0" fillId="0" borderId="24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4" fillId="0" borderId="0" xfId="0" applyFon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9" fillId="0" borderId="21" xfId="0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horizontal="center" vertical="center" shrinkToFit="1"/>
    </xf>
    <xf numFmtId="177" fontId="0" fillId="0" borderId="2" xfId="0" applyNumberFormat="1" applyBorder="1">
      <alignment vertical="center"/>
    </xf>
    <xf numFmtId="0" fontId="15" fillId="0" borderId="0" xfId="0" applyFont="1">
      <alignment vertical="center"/>
    </xf>
    <xf numFmtId="177" fontId="9" fillId="0" borderId="9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5" fontId="17" fillId="0" borderId="0" xfId="0" applyNumberFormat="1" applyFont="1">
      <alignment vertical="center"/>
    </xf>
    <xf numFmtId="177" fontId="17" fillId="0" borderId="0" xfId="0" applyNumberFormat="1" applyFont="1">
      <alignment vertical="center"/>
    </xf>
    <xf numFmtId="0" fontId="9" fillId="0" borderId="4" xfId="0" applyFont="1" applyBorder="1" applyAlignment="1">
      <alignment horizontal="center" vertical="center" shrinkToFit="1"/>
    </xf>
    <xf numFmtId="177" fontId="9" fillId="0" borderId="36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76" fontId="0" fillId="3" borderId="0" xfId="0" applyNumberFormat="1" applyFill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8" fillId="0" borderId="0" xfId="2">
      <alignment vertical="center"/>
    </xf>
    <xf numFmtId="0" fontId="20" fillId="0" borderId="0" xfId="2" applyFont="1">
      <alignment vertical="center"/>
    </xf>
    <xf numFmtId="0" fontId="8" fillId="0" borderId="0" xfId="2" applyAlignment="1">
      <alignment horizontal="right" vertical="center"/>
    </xf>
    <xf numFmtId="0" fontId="21" fillId="0" borderId="0" xfId="2" applyFont="1">
      <alignment vertical="center"/>
    </xf>
    <xf numFmtId="38" fontId="14" fillId="0" borderId="2" xfId="0" applyNumberFormat="1" applyFont="1" applyBorder="1">
      <alignment vertical="center"/>
    </xf>
    <xf numFmtId="0" fontId="0" fillId="0" borderId="0" xfId="0" applyAlignment="1">
      <alignment horizontal="left" vertical="center"/>
    </xf>
    <xf numFmtId="178" fontId="0" fillId="0" borderId="24" xfId="1" applyNumberFormat="1" applyFont="1" applyBorder="1" applyAlignment="1">
      <alignment vertical="center"/>
    </xf>
    <xf numFmtId="178" fontId="0" fillId="0" borderId="0" xfId="1" applyNumberFormat="1" applyFont="1" applyBorder="1" applyAlignment="1">
      <alignment vertical="center"/>
    </xf>
    <xf numFmtId="177" fontId="23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177" fontId="23" fillId="0" borderId="27" xfId="0" applyNumberFormat="1" applyFont="1" applyBorder="1">
      <alignment vertical="center"/>
    </xf>
    <xf numFmtId="178" fontId="0" fillId="0" borderId="27" xfId="0" applyNumberFormat="1" applyBorder="1" applyAlignment="1">
      <alignment horizontal="right" vertical="center"/>
    </xf>
    <xf numFmtId="179" fontId="0" fillId="0" borderId="0" xfId="0" applyNumberFormat="1" applyAlignment="1">
      <alignment horizontal="center" vertical="center" shrinkToFit="1"/>
    </xf>
    <xf numFmtId="0" fontId="24" fillId="0" borderId="0" xfId="0" applyFont="1">
      <alignment vertical="center"/>
    </xf>
    <xf numFmtId="180" fontId="24" fillId="0" borderId="0" xfId="0" applyNumberFormat="1" applyFont="1">
      <alignment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2" fillId="0" borderId="0" xfId="2" applyFont="1">
      <alignment vertical="center"/>
    </xf>
    <xf numFmtId="0" fontId="25" fillId="0" borderId="0" xfId="2" applyFont="1">
      <alignment vertical="center"/>
    </xf>
    <xf numFmtId="0" fontId="0" fillId="0" borderId="9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6" borderId="1" xfId="0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10" borderId="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shrinkToFit="1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 shrinkToFit="1"/>
    </xf>
    <xf numFmtId="0" fontId="0" fillId="10" borderId="0" xfId="0" applyFill="1" applyAlignment="1">
      <alignment horizontal="center" vertical="center"/>
    </xf>
    <xf numFmtId="0" fontId="17" fillId="0" borderId="24" xfId="0" applyFont="1" applyBorder="1">
      <alignment vertical="center"/>
    </xf>
    <xf numFmtId="0" fontId="27" fillId="0" borderId="0" xfId="0" applyFont="1">
      <alignment vertical="center"/>
    </xf>
    <xf numFmtId="0" fontId="1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0" borderId="0" xfId="0" applyFont="1" applyAlignment="1"/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8" fillId="0" borderId="0" xfId="2">
      <alignment vertical="center"/>
    </xf>
    <xf numFmtId="0" fontId="0" fillId="7" borderId="18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14" fillId="0" borderId="0" xfId="0" applyFont="1" applyAlignment="1">
      <alignment horizontal="right"/>
    </xf>
    <xf numFmtId="0" fontId="0" fillId="0" borderId="5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177" fontId="9" fillId="0" borderId="18" xfId="0" applyNumberFormat="1" applyFont="1" applyBorder="1" applyAlignment="1">
      <alignment horizontal="center" vertical="center" shrinkToFit="1"/>
    </xf>
    <xf numFmtId="177" fontId="9" fillId="0" borderId="50" xfId="0" applyNumberFormat="1" applyFont="1" applyBorder="1" applyAlignment="1">
      <alignment horizontal="center" vertical="center" shrinkToFit="1"/>
    </xf>
    <xf numFmtId="177" fontId="9" fillId="0" borderId="39" xfId="0" applyNumberFormat="1" applyFont="1" applyBorder="1" applyAlignment="1">
      <alignment horizontal="center" vertical="center" shrinkToFit="1"/>
    </xf>
    <xf numFmtId="177" fontId="9" fillId="0" borderId="51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177" fontId="9" fillId="0" borderId="34" xfId="0" applyNumberFormat="1" applyFont="1" applyBorder="1" applyAlignment="1">
      <alignment horizontal="center" vertical="center" shrinkToFit="1"/>
    </xf>
    <xf numFmtId="177" fontId="9" fillId="0" borderId="48" xfId="0" applyNumberFormat="1" applyFont="1" applyBorder="1" applyAlignment="1">
      <alignment horizontal="center" vertical="center" shrinkToFit="1"/>
    </xf>
    <xf numFmtId="177" fontId="9" fillId="0" borderId="30" xfId="0" applyNumberFormat="1" applyFont="1" applyBorder="1" applyAlignment="1">
      <alignment horizontal="center" vertical="center" shrinkToFit="1"/>
    </xf>
    <xf numFmtId="177" fontId="9" fillId="0" borderId="49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9" fillId="0" borderId="45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2" xfId="0" applyBorder="1">
      <alignment vertical="center"/>
    </xf>
    <xf numFmtId="177" fontId="23" fillId="0" borderId="0" xfId="0" applyNumberFormat="1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77" fontId="23" fillId="0" borderId="27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1"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  <color rgb="FFFFCCFF"/>
      <color rgb="FFCCFFFF"/>
      <color rgb="FFFFCC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56028</xdr:colOff>
      <xdr:row>0</xdr:row>
      <xdr:rowOff>55283</xdr:rowOff>
    </xdr:from>
    <xdr:to>
      <xdr:col>3</xdr:col>
      <xdr:colOff>605117</xdr:colOff>
      <xdr:row>6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6028" y="55283"/>
          <a:ext cx="2084295" cy="1356658"/>
        </a:xfrm>
        <a:prstGeom prst="rect">
          <a:avLst/>
        </a:prstGeom>
        <a:noFill/>
        <a:ln w="190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自動的に入ります。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申込み内容に間違いがないか、確認して下さい。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本シートを提出する必要はありません。確認・保管用に使用して下さい。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 fPrintsWithSheet="0"/>
  </xdr:twoCellAnchor>
  <xdr:twoCellAnchor editAs="absolute">
    <xdr:from>
      <xdr:col>9</xdr:col>
      <xdr:colOff>324835</xdr:colOff>
      <xdr:row>19</xdr:row>
      <xdr:rowOff>132036</xdr:rowOff>
    </xdr:from>
    <xdr:to>
      <xdr:col>17</xdr:col>
      <xdr:colOff>149116</xdr:colOff>
      <xdr:row>27</xdr:row>
      <xdr:rowOff>122349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3C9ADC-2BB8-43E4-8415-BE9126B9C03D}"/>
            </a:ext>
          </a:extLst>
        </xdr:cNvPr>
        <xdr:cNvSpPr txBox="1"/>
      </xdr:nvSpPr>
      <xdr:spPr>
        <a:xfrm>
          <a:off x="4858735" y="3675336"/>
          <a:ext cx="2577006" cy="1361913"/>
        </a:xfrm>
        <a:prstGeom prst="rect">
          <a:avLst/>
        </a:prstGeom>
        <a:solidFill>
          <a:srgbClr val="FFFF00">
            <a:alpha val="50000"/>
          </a:srgbClr>
        </a:solidFill>
        <a:ln w="190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確認用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当日提出する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必要はありません。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H47"/>
  <sheetViews>
    <sheetView workbookViewId="0">
      <selection activeCell="H23" sqref="H23"/>
    </sheetView>
  </sheetViews>
  <sheetFormatPr defaultRowHeight="13.5"/>
  <cols>
    <col min="1" max="1" width="4" style="69" customWidth="1"/>
    <col min="2" max="2" width="14" style="69" customWidth="1"/>
    <col min="3" max="3" width="11.75" style="69" customWidth="1"/>
    <col min="4" max="4" width="3.375" style="69" bestFit="1" customWidth="1"/>
    <col min="5" max="5" width="6.5" style="69" bestFit="1" customWidth="1"/>
    <col min="6" max="16384" width="9" style="69"/>
  </cols>
  <sheetData>
    <row r="1" spans="1:8" ht="18.75">
      <c r="A1" s="72" t="s">
        <v>158</v>
      </c>
    </row>
    <row r="3" spans="1:8" ht="18.75">
      <c r="A3" s="72" t="s">
        <v>125</v>
      </c>
    </row>
    <row r="4" spans="1:8">
      <c r="B4" s="69" t="s">
        <v>124</v>
      </c>
    </row>
    <row r="5" spans="1:8">
      <c r="B5" s="69" t="s">
        <v>123</v>
      </c>
    </row>
    <row r="7" spans="1:8" ht="18.75">
      <c r="A7" s="72" t="s">
        <v>122</v>
      </c>
    </row>
    <row r="8" spans="1:8">
      <c r="B8" s="69" t="s">
        <v>121</v>
      </c>
      <c r="C8" s="69" t="s">
        <v>120</v>
      </c>
    </row>
    <row r="9" spans="1:8">
      <c r="B9" s="69" t="s">
        <v>119</v>
      </c>
      <c r="C9" s="69" t="s">
        <v>118</v>
      </c>
    </row>
    <row r="10" spans="1:8">
      <c r="B10" s="69" t="s">
        <v>63</v>
      </c>
      <c r="C10" s="134" t="s">
        <v>117</v>
      </c>
      <c r="D10" s="134"/>
      <c r="E10" s="134"/>
      <c r="F10" s="134"/>
      <c r="G10" s="134"/>
      <c r="H10" s="134"/>
    </row>
    <row r="11" spans="1:8">
      <c r="B11" s="69" t="s">
        <v>70</v>
      </c>
      <c r="C11" s="134"/>
      <c r="D11" s="134"/>
      <c r="E11" s="134"/>
      <c r="F11" s="134"/>
      <c r="G11" s="134"/>
      <c r="H11" s="134"/>
    </row>
    <row r="12" spans="1:8">
      <c r="B12" s="69" t="s">
        <v>116</v>
      </c>
      <c r="C12" s="69" t="s">
        <v>115</v>
      </c>
    </row>
    <row r="13" spans="1:8">
      <c r="B13" s="69" t="s">
        <v>114</v>
      </c>
      <c r="C13" s="69" t="s">
        <v>113</v>
      </c>
    </row>
    <row r="15" spans="1:8" ht="18.75">
      <c r="A15" s="72" t="str">
        <f>"３．"&amp;B9</f>
        <v>３．選手登録</v>
      </c>
    </row>
    <row r="16" spans="1:8">
      <c r="B16" s="94" t="s">
        <v>162</v>
      </c>
    </row>
    <row r="17" spans="1:5">
      <c r="B17" s="69" t="s">
        <v>112</v>
      </c>
    </row>
    <row r="18" spans="1:5">
      <c r="B18" s="69" t="s">
        <v>111</v>
      </c>
    </row>
    <row r="19" spans="1:5">
      <c r="B19" s="69" t="s">
        <v>110</v>
      </c>
    </row>
    <row r="20" spans="1:5">
      <c r="B20" s="69" t="s">
        <v>109</v>
      </c>
    </row>
    <row r="21" spans="1:5">
      <c r="B21" s="69" t="s">
        <v>126</v>
      </c>
    </row>
    <row r="22" spans="1:5">
      <c r="B22" s="69" t="s">
        <v>108</v>
      </c>
    </row>
    <row r="23" spans="1:5">
      <c r="B23" s="69" t="s">
        <v>107</v>
      </c>
    </row>
    <row r="24" spans="1:5">
      <c r="B24" s="69" t="s">
        <v>153</v>
      </c>
    </row>
    <row r="26" spans="1:5" ht="18.75">
      <c r="A26" s="72" t="str">
        <f>"４．"&amp;B10&amp;"・"&amp;B11</f>
        <v>４．男子・女子</v>
      </c>
      <c r="C26" s="69" t="s">
        <v>106</v>
      </c>
    </row>
    <row r="27" spans="1:5">
      <c r="B27" s="69" t="s">
        <v>105</v>
      </c>
      <c r="E27" s="93" t="s">
        <v>154</v>
      </c>
    </row>
    <row r="28" spans="1:5">
      <c r="B28" s="71" t="s">
        <v>98</v>
      </c>
      <c r="C28" s="69" t="s">
        <v>104</v>
      </c>
      <c r="D28" s="69" t="s">
        <v>94</v>
      </c>
      <c r="E28" s="71">
        <v>1305</v>
      </c>
    </row>
    <row r="29" spans="1:5">
      <c r="C29" s="69" t="s">
        <v>103</v>
      </c>
      <c r="D29" s="69" t="s">
        <v>94</v>
      </c>
      <c r="E29" s="71">
        <v>20712</v>
      </c>
    </row>
    <row r="30" spans="1:5">
      <c r="C30" s="69" t="s">
        <v>102</v>
      </c>
      <c r="D30" s="69" t="s">
        <v>94</v>
      </c>
      <c r="E30" s="71">
        <v>145</v>
      </c>
    </row>
    <row r="31" spans="1:5">
      <c r="C31" s="69" t="s">
        <v>101</v>
      </c>
      <c r="D31" s="69" t="s">
        <v>94</v>
      </c>
      <c r="E31" s="71">
        <v>3219</v>
      </c>
    </row>
    <row r="32" spans="1:5">
      <c r="B32" s="69" t="s">
        <v>95</v>
      </c>
      <c r="D32" s="69" t="s">
        <v>94</v>
      </c>
      <c r="E32" s="71" t="s">
        <v>93</v>
      </c>
    </row>
    <row r="33" spans="1:5">
      <c r="B33" s="69" t="s">
        <v>155</v>
      </c>
      <c r="E33" s="71"/>
    </row>
    <row r="34" spans="1:5">
      <c r="E34" s="71"/>
    </row>
    <row r="35" spans="1:5" ht="18.75">
      <c r="A35" s="72" t="str">
        <f>"５．"&amp;DBCS(B12)</f>
        <v>５．４ｘ１００Ｒ</v>
      </c>
    </row>
    <row r="36" spans="1:5">
      <c r="B36" s="69" t="s">
        <v>100</v>
      </c>
    </row>
    <row r="37" spans="1:5">
      <c r="B37" s="69" t="s">
        <v>99</v>
      </c>
    </row>
    <row r="38" spans="1:5">
      <c r="B38" s="71" t="s">
        <v>98</v>
      </c>
      <c r="C38" s="69" t="s">
        <v>97</v>
      </c>
      <c r="D38" s="69" t="s">
        <v>94</v>
      </c>
      <c r="E38" s="71">
        <v>4905</v>
      </c>
    </row>
    <row r="39" spans="1:5">
      <c r="C39" s="69" t="s">
        <v>96</v>
      </c>
      <c r="D39" s="69" t="s">
        <v>94</v>
      </c>
      <c r="E39" s="71">
        <v>10245</v>
      </c>
    </row>
    <row r="40" spans="1:5">
      <c r="B40" s="69" t="s">
        <v>95</v>
      </c>
      <c r="D40" s="69" t="s">
        <v>94</v>
      </c>
      <c r="E40" s="71" t="s">
        <v>93</v>
      </c>
    </row>
    <row r="41" spans="1:5">
      <c r="B41" s="69" t="s">
        <v>155</v>
      </c>
      <c r="E41" s="71"/>
    </row>
    <row r="43" spans="1:5" ht="17.25">
      <c r="A43" s="70" t="str">
        <f>"６．"&amp;B13</f>
        <v>６．申込書</v>
      </c>
    </row>
    <row r="44" spans="1:5" ht="16.5" customHeight="1">
      <c r="A44" s="70"/>
      <c r="B44" s="69" t="s">
        <v>92</v>
      </c>
    </row>
    <row r="45" spans="1:5">
      <c r="B45" s="69" t="s">
        <v>91</v>
      </c>
    </row>
    <row r="46" spans="1:5">
      <c r="B46" s="69" t="s">
        <v>156</v>
      </c>
    </row>
    <row r="47" spans="1:5">
      <c r="B47" s="69" t="s">
        <v>157</v>
      </c>
    </row>
  </sheetData>
  <mergeCells count="1">
    <mergeCell ref="C10:H11"/>
  </mergeCells>
  <phoneticPr fontId="1"/>
  <pageMargins left="0.7" right="0.7" top="0.75" bottom="0.75" header="0.3" footer="0.3"/>
  <pageSetup paperSize="25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75"/>
  <sheetViews>
    <sheetView tabSelected="1" zoomScaleNormal="100" workbookViewId="0">
      <pane ySplit="15" topLeftCell="A16" activePane="bottomLeft" state="frozen"/>
      <selection pane="bottomLeft" activeCell="D16" sqref="D16"/>
    </sheetView>
  </sheetViews>
  <sheetFormatPr defaultRowHeight="13.5"/>
  <cols>
    <col min="1" max="1" width="3.5" bestFit="1" customWidth="1"/>
    <col min="2" max="2" width="8.625" customWidth="1"/>
    <col min="3" max="3" width="7.125" bestFit="1" customWidth="1"/>
    <col min="4" max="4" width="9.875" customWidth="1"/>
    <col min="5" max="5" width="6.625" customWidth="1"/>
    <col min="6" max="7" width="13.625" customWidth="1"/>
    <col min="8" max="8" width="5.625" customWidth="1"/>
    <col min="9" max="9" width="11.75" customWidth="1"/>
    <col min="10" max="10" width="4.625" customWidth="1"/>
    <col min="11" max="11" width="8.625" customWidth="1"/>
    <col min="12" max="12" width="6" customWidth="1"/>
    <col min="13" max="13" width="9.875" customWidth="1"/>
    <col min="14" max="14" width="6.625" customWidth="1"/>
    <col min="15" max="16" width="13.625" customWidth="1"/>
    <col min="17" max="17" width="5.625" customWidth="1"/>
    <col min="18" max="18" width="11.75" customWidth="1"/>
    <col min="19" max="19" width="9" customWidth="1"/>
    <col min="20" max="20" width="9.25" style="84" customWidth="1"/>
    <col min="21" max="21" width="13.375" style="84" customWidth="1"/>
    <col min="22" max="23" width="9" customWidth="1"/>
  </cols>
  <sheetData>
    <row r="1" spans="1:22" s="11" customFormat="1" ht="17.25">
      <c r="B1" s="12" t="s">
        <v>2</v>
      </c>
      <c r="C1" s="59">
        <v>1</v>
      </c>
      <c r="D1" s="11" t="s">
        <v>163</v>
      </c>
      <c r="J1" s="1"/>
      <c r="K1" t="s">
        <v>3</v>
      </c>
      <c r="T1" s="83" t="s">
        <v>145</v>
      </c>
      <c r="U1" s="83"/>
      <c r="V1" s="82"/>
    </row>
    <row r="2" spans="1:22">
      <c r="E2" s="3" t="s">
        <v>146</v>
      </c>
      <c r="F2" s="81">
        <f>VLOOKUP(C1,S2:T4,2,FALSE)</f>
        <v>46137</v>
      </c>
      <c r="J2" s="7"/>
      <c r="K2" t="s">
        <v>56</v>
      </c>
      <c r="S2">
        <v>1</v>
      </c>
      <c r="T2" s="84">
        <v>46137</v>
      </c>
    </row>
    <row r="3" spans="1:22">
      <c r="J3" s="132" t="s">
        <v>54</v>
      </c>
      <c r="K3" s="132"/>
      <c r="L3" s="132"/>
      <c r="M3" s="132"/>
      <c r="N3" s="132"/>
      <c r="O3" s="132"/>
      <c r="S3">
        <v>2</v>
      </c>
      <c r="T3" s="84">
        <v>46263</v>
      </c>
    </row>
    <row r="4" spans="1:22">
      <c r="C4" s="4" t="s">
        <v>144</v>
      </c>
      <c r="D4" s="4" t="s">
        <v>0</v>
      </c>
      <c r="E4" s="131" t="s">
        <v>4</v>
      </c>
      <c r="F4" s="131"/>
      <c r="G4" s="10"/>
      <c r="J4" s="132"/>
      <c r="K4" s="132"/>
      <c r="L4" s="132"/>
      <c r="M4" s="132"/>
      <c r="N4" s="132"/>
      <c r="O4" s="132"/>
      <c r="S4">
        <v>3</v>
      </c>
      <c r="T4" s="84">
        <v>46305</v>
      </c>
    </row>
    <row r="5" spans="1:22">
      <c r="C5" s="60" t="s">
        <v>147</v>
      </c>
      <c r="D5" s="60"/>
      <c r="E5" s="127"/>
      <c r="F5" s="127"/>
      <c r="G5" t="s">
        <v>40</v>
      </c>
      <c r="I5" s="3" t="s">
        <v>148</v>
      </c>
      <c r="J5" t="s">
        <v>35</v>
      </c>
      <c r="N5" t="s">
        <v>77</v>
      </c>
      <c r="Q5" t="str">
        <f>IF(P6=2,"任意の保険に加入するか、
学校長の承認（公印）を得てください！","")</f>
        <v/>
      </c>
    </row>
    <row r="6" spans="1:22">
      <c r="E6" s="2" t="str">
        <f>IF(LEN(E5)&gt;7,"※7文字以内に直してください。","")</f>
        <v/>
      </c>
      <c r="J6" t="s">
        <v>36</v>
      </c>
      <c r="N6" t="s">
        <v>78</v>
      </c>
    </row>
    <row r="7" spans="1:22">
      <c r="A7" s="129" t="s">
        <v>60</v>
      </c>
      <c r="B7" s="129"/>
      <c r="C7" s="130"/>
      <c r="D7" s="127"/>
      <c r="E7" s="128"/>
      <c r="F7" s="128"/>
      <c r="G7" s="128"/>
    </row>
    <row r="8" spans="1:22">
      <c r="D8" s="2"/>
      <c r="K8" s="10" t="s">
        <v>89</v>
      </c>
    </row>
    <row r="9" spans="1:22">
      <c r="A9" s="129" t="s">
        <v>38</v>
      </c>
      <c r="B9" s="129"/>
      <c r="C9" s="129"/>
      <c r="D9" s="127"/>
      <c r="E9" s="128"/>
      <c r="K9" s="133" t="s">
        <v>86</v>
      </c>
      <c r="L9" s="133"/>
      <c r="M9" s="68" t="s">
        <v>87</v>
      </c>
      <c r="N9" s="68" t="s">
        <v>88</v>
      </c>
    </row>
    <row r="10" spans="1:22" ht="13.5" customHeight="1">
      <c r="A10" s="129" t="s">
        <v>39</v>
      </c>
      <c r="B10" s="129"/>
      <c r="C10" s="129"/>
      <c r="D10" s="127"/>
      <c r="E10" s="128"/>
      <c r="F10" s="128"/>
      <c r="G10" s="128"/>
      <c r="K10" s="127"/>
      <c r="L10" s="127"/>
      <c r="M10" s="60"/>
      <c r="N10" s="60"/>
    </row>
    <row r="11" spans="1:22" ht="13.5" customHeight="1">
      <c r="A11" s="129" t="s">
        <v>6</v>
      </c>
      <c r="B11" s="129"/>
      <c r="C11" s="129"/>
      <c r="D11" s="127"/>
      <c r="E11" s="128"/>
      <c r="K11" s="127"/>
      <c r="L11" s="127"/>
      <c r="M11" s="60"/>
      <c r="N11" s="60"/>
    </row>
    <row r="12" spans="1:22">
      <c r="A12" s="129" t="s">
        <v>7</v>
      </c>
      <c r="B12" s="129"/>
      <c r="C12" s="129"/>
      <c r="D12" s="127"/>
      <c r="E12" s="128"/>
      <c r="F12" t="s">
        <v>8</v>
      </c>
      <c r="K12" s="127"/>
      <c r="L12" s="127"/>
      <c r="M12" s="60"/>
      <c r="N12" s="60"/>
    </row>
    <row r="13" spans="1:22" ht="21.75" customHeight="1">
      <c r="C13" s="3"/>
    </row>
    <row r="14" spans="1:22" ht="21.75" customHeight="1">
      <c r="E14" s="106" t="s">
        <v>9</v>
      </c>
      <c r="N14" s="119" t="s">
        <v>10</v>
      </c>
    </row>
    <row r="15" spans="1:22" s="4" customFormat="1">
      <c r="B15" s="108" t="s">
        <v>1</v>
      </c>
      <c r="C15" s="108" t="s">
        <v>37</v>
      </c>
      <c r="D15" s="108" t="s">
        <v>55</v>
      </c>
      <c r="E15" s="108" t="s">
        <v>33</v>
      </c>
      <c r="F15" s="108" t="s">
        <v>11</v>
      </c>
      <c r="G15" s="108" t="s">
        <v>34</v>
      </c>
      <c r="H15" s="108" t="s">
        <v>13</v>
      </c>
      <c r="I15" s="108" t="s">
        <v>12</v>
      </c>
      <c r="K15" s="110" t="s">
        <v>1</v>
      </c>
      <c r="L15" s="110" t="s">
        <v>37</v>
      </c>
      <c r="M15" s="110" t="s">
        <v>55</v>
      </c>
      <c r="N15" s="110" t="s">
        <v>33</v>
      </c>
      <c r="O15" s="110" t="s">
        <v>11</v>
      </c>
      <c r="P15" s="110" t="s">
        <v>34</v>
      </c>
      <c r="Q15" s="110" t="s">
        <v>13</v>
      </c>
      <c r="R15" s="110" t="s">
        <v>12</v>
      </c>
      <c r="T15" s="85"/>
      <c r="U15" s="85"/>
    </row>
    <row r="16" spans="1:22">
      <c r="A16">
        <v>1</v>
      </c>
      <c r="B16" s="5" t="str">
        <f>IF(F16="","",$C$5&amp;"")</f>
        <v/>
      </c>
      <c r="C16" s="5" t="str">
        <f>IF(F16="","",$E$14)</f>
        <v/>
      </c>
      <c r="D16" s="61"/>
      <c r="E16" s="61"/>
      <c r="F16" s="62"/>
      <c r="G16" s="62"/>
      <c r="H16" s="61"/>
      <c r="I16" s="6" t="str">
        <f t="shared" ref="I16:I45" si="0">IF(F16="","",$E$5)</f>
        <v/>
      </c>
      <c r="J16">
        <v>1</v>
      </c>
      <c r="K16" s="5" t="str">
        <f>IF(O16="","",$C$5&amp;"")</f>
        <v/>
      </c>
      <c r="L16" s="5" t="str">
        <f>IF(O16="","",$N$14)</f>
        <v/>
      </c>
      <c r="M16" s="61"/>
      <c r="N16" s="61"/>
      <c r="O16" s="62"/>
      <c r="P16" s="62"/>
      <c r="Q16" s="61"/>
      <c r="R16" s="6" t="str">
        <f t="shared" ref="R16" si="1">IF(O16="","",$E$5)</f>
        <v/>
      </c>
    </row>
    <row r="17" spans="1:18">
      <c r="A17">
        <f>A16+1</f>
        <v>2</v>
      </c>
      <c r="B17" s="5" t="str">
        <f t="shared" ref="B17:B45" si="2">IF(F17="","",$C$5&amp;"")</f>
        <v/>
      </c>
      <c r="C17" s="5" t="str">
        <f t="shared" ref="C17:C45" si="3">IF(F17="","",$E$14)</f>
        <v/>
      </c>
      <c r="D17" s="61"/>
      <c r="E17" s="61"/>
      <c r="F17" s="62"/>
      <c r="G17" s="62"/>
      <c r="H17" s="61"/>
      <c r="I17" s="6" t="str">
        <f t="shared" si="0"/>
        <v/>
      </c>
      <c r="J17">
        <f>J16+1</f>
        <v>2</v>
      </c>
      <c r="K17" s="5" t="str">
        <f t="shared" ref="K17:K45" si="4">IF(O17="","",$C$5&amp;"")</f>
        <v/>
      </c>
      <c r="L17" s="5" t="str">
        <f t="shared" ref="L17:L45" si="5">IF(O17="","",$N$14)</f>
        <v/>
      </c>
      <c r="M17" s="61"/>
      <c r="N17" s="61"/>
      <c r="O17" s="62"/>
      <c r="P17" s="62"/>
      <c r="Q17" s="61"/>
      <c r="R17" s="6" t="str">
        <f t="shared" ref="R17:R45" si="6">IF(O17="","",$E$5)</f>
        <v/>
      </c>
    </row>
    <row r="18" spans="1:18">
      <c r="A18">
        <f t="shared" ref="A18:A75" si="7">A17+1</f>
        <v>3</v>
      </c>
      <c r="B18" s="5" t="str">
        <f t="shared" si="2"/>
        <v/>
      </c>
      <c r="C18" s="5" t="str">
        <f t="shared" si="3"/>
        <v/>
      </c>
      <c r="D18" s="61"/>
      <c r="E18" s="61"/>
      <c r="F18" s="62"/>
      <c r="G18" s="62"/>
      <c r="H18" s="61"/>
      <c r="I18" s="6" t="str">
        <f t="shared" si="0"/>
        <v/>
      </c>
      <c r="J18">
        <f t="shared" ref="J18:J75" si="8">J17+1</f>
        <v>3</v>
      </c>
      <c r="K18" s="5" t="str">
        <f t="shared" si="4"/>
        <v/>
      </c>
      <c r="L18" s="5" t="str">
        <f t="shared" si="5"/>
        <v/>
      </c>
      <c r="M18" s="61"/>
      <c r="N18" s="61"/>
      <c r="O18" s="62"/>
      <c r="P18" s="62"/>
      <c r="Q18" s="61"/>
      <c r="R18" s="6" t="str">
        <f t="shared" si="6"/>
        <v/>
      </c>
    </row>
    <row r="19" spans="1:18">
      <c r="A19">
        <f t="shared" si="7"/>
        <v>4</v>
      </c>
      <c r="B19" s="5" t="str">
        <f t="shared" si="2"/>
        <v/>
      </c>
      <c r="C19" s="5" t="str">
        <f t="shared" si="3"/>
        <v/>
      </c>
      <c r="D19" s="61"/>
      <c r="E19" s="61"/>
      <c r="F19" s="62"/>
      <c r="G19" s="62"/>
      <c r="H19" s="61"/>
      <c r="I19" s="6" t="str">
        <f t="shared" si="0"/>
        <v/>
      </c>
      <c r="J19">
        <f t="shared" si="8"/>
        <v>4</v>
      </c>
      <c r="K19" s="5" t="str">
        <f t="shared" si="4"/>
        <v/>
      </c>
      <c r="L19" s="5" t="str">
        <f t="shared" si="5"/>
        <v/>
      </c>
      <c r="M19" s="61"/>
      <c r="N19" s="61"/>
      <c r="O19" s="62"/>
      <c r="P19" s="62"/>
      <c r="Q19" s="61"/>
      <c r="R19" s="6" t="str">
        <f t="shared" si="6"/>
        <v/>
      </c>
    </row>
    <row r="20" spans="1:18">
      <c r="A20">
        <f t="shared" si="7"/>
        <v>5</v>
      </c>
      <c r="B20" s="5" t="str">
        <f t="shared" si="2"/>
        <v/>
      </c>
      <c r="C20" s="5" t="str">
        <f t="shared" si="3"/>
        <v/>
      </c>
      <c r="D20" s="61"/>
      <c r="E20" s="61"/>
      <c r="F20" s="62"/>
      <c r="G20" s="62"/>
      <c r="H20" s="61"/>
      <c r="I20" s="6" t="str">
        <f t="shared" si="0"/>
        <v/>
      </c>
      <c r="J20">
        <f t="shared" si="8"/>
        <v>5</v>
      </c>
      <c r="K20" s="5" t="str">
        <f t="shared" si="4"/>
        <v/>
      </c>
      <c r="L20" s="5" t="str">
        <f t="shared" si="5"/>
        <v/>
      </c>
      <c r="M20" s="61"/>
      <c r="N20" s="61"/>
      <c r="O20" s="62"/>
      <c r="P20" s="62"/>
      <c r="Q20" s="61"/>
      <c r="R20" s="6" t="str">
        <f t="shared" si="6"/>
        <v/>
      </c>
    </row>
    <row r="21" spans="1:18">
      <c r="A21">
        <f t="shared" si="7"/>
        <v>6</v>
      </c>
      <c r="B21" s="5" t="str">
        <f t="shared" si="2"/>
        <v/>
      </c>
      <c r="C21" s="5" t="str">
        <f t="shared" si="3"/>
        <v/>
      </c>
      <c r="D21" s="61"/>
      <c r="E21" s="61"/>
      <c r="F21" s="62"/>
      <c r="G21" s="62"/>
      <c r="H21" s="61"/>
      <c r="I21" s="6" t="str">
        <f t="shared" si="0"/>
        <v/>
      </c>
      <c r="J21">
        <f t="shared" si="8"/>
        <v>6</v>
      </c>
      <c r="K21" s="5" t="str">
        <f t="shared" si="4"/>
        <v/>
      </c>
      <c r="L21" s="5" t="str">
        <f t="shared" si="5"/>
        <v/>
      </c>
      <c r="M21" s="61"/>
      <c r="N21" s="61"/>
      <c r="O21" s="62"/>
      <c r="P21" s="62"/>
      <c r="Q21" s="61"/>
      <c r="R21" s="6" t="str">
        <f t="shared" si="6"/>
        <v/>
      </c>
    </row>
    <row r="22" spans="1:18">
      <c r="A22">
        <f t="shared" si="7"/>
        <v>7</v>
      </c>
      <c r="B22" s="5" t="str">
        <f t="shared" si="2"/>
        <v/>
      </c>
      <c r="C22" s="5" t="str">
        <f t="shared" si="3"/>
        <v/>
      </c>
      <c r="D22" s="61"/>
      <c r="E22" s="61"/>
      <c r="F22" s="62"/>
      <c r="G22" s="62"/>
      <c r="H22" s="61"/>
      <c r="I22" s="6" t="str">
        <f t="shared" si="0"/>
        <v/>
      </c>
      <c r="J22">
        <f t="shared" si="8"/>
        <v>7</v>
      </c>
      <c r="K22" s="5" t="str">
        <f t="shared" si="4"/>
        <v/>
      </c>
      <c r="L22" s="5" t="str">
        <f t="shared" si="5"/>
        <v/>
      </c>
      <c r="M22" s="61"/>
      <c r="N22" s="61"/>
      <c r="O22" s="62"/>
      <c r="P22" s="62"/>
      <c r="Q22" s="61"/>
      <c r="R22" s="6" t="str">
        <f t="shared" si="6"/>
        <v/>
      </c>
    </row>
    <row r="23" spans="1:18">
      <c r="A23">
        <f t="shared" si="7"/>
        <v>8</v>
      </c>
      <c r="B23" s="5" t="str">
        <f t="shared" si="2"/>
        <v/>
      </c>
      <c r="C23" s="5" t="str">
        <f t="shared" si="3"/>
        <v/>
      </c>
      <c r="D23" s="61"/>
      <c r="E23" s="61"/>
      <c r="F23" s="62"/>
      <c r="G23" s="62"/>
      <c r="H23" s="61"/>
      <c r="I23" s="6" t="str">
        <f t="shared" si="0"/>
        <v/>
      </c>
      <c r="J23">
        <f t="shared" si="8"/>
        <v>8</v>
      </c>
      <c r="K23" s="5" t="str">
        <f t="shared" si="4"/>
        <v/>
      </c>
      <c r="L23" s="5" t="str">
        <f t="shared" si="5"/>
        <v/>
      </c>
      <c r="M23" s="61"/>
      <c r="N23" s="61"/>
      <c r="O23" s="62"/>
      <c r="P23" s="62"/>
      <c r="Q23" s="61"/>
      <c r="R23" s="6" t="str">
        <f t="shared" si="6"/>
        <v/>
      </c>
    </row>
    <row r="24" spans="1:18">
      <c r="A24">
        <f t="shared" si="7"/>
        <v>9</v>
      </c>
      <c r="B24" s="5" t="str">
        <f t="shared" si="2"/>
        <v/>
      </c>
      <c r="C24" s="5" t="str">
        <f t="shared" si="3"/>
        <v/>
      </c>
      <c r="D24" s="61"/>
      <c r="E24" s="61"/>
      <c r="F24" s="62"/>
      <c r="G24" s="62"/>
      <c r="H24" s="61"/>
      <c r="I24" s="6" t="str">
        <f t="shared" si="0"/>
        <v/>
      </c>
      <c r="J24">
        <f t="shared" si="8"/>
        <v>9</v>
      </c>
      <c r="K24" s="5" t="str">
        <f t="shared" si="4"/>
        <v/>
      </c>
      <c r="L24" s="5" t="str">
        <f t="shared" si="5"/>
        <v/>
      </c>
      <c r="M24" s="61"/>
      <c r="N24" s="61"/>
      <c r="O24" s="62"/>
      <c r="P24" s="62"/>
      <c r="Q24" s="61"/>
      <c r="R24" s="6" t="str">
        <f t="shared" si="6"/>
        <v/>
      </c>
    </row>
    <row r="25" spans="1:18">
      <c r="A25">
        <f t="shared" si="7"/>
        <v>10</v>
      </c>
      <c r="B25" s="5" t="str">
        <f t="shared" si="2"/>
        <v/>
      </c>
      <c r="C25" s="5" t="str">
        <f t="shared" si="3"/>
        <v/>
      </c>
      <c r="D25" s="61"/>
      <c r="E25" s="61"/>
      <c r="F25" s="62"/>
      <c r="G25" s="62"/>
      <c r="H25" s="61"/>
      <c r="I25" s="6" t="str">
        <f t="shared" si="0"/>
        <v/>
      </c>
      <c r="J25">
        <f t="shared" si="8"/>
        <v>10</v>
      </c>
      <c r="K25" s="5" t="str">
        <f t="shared" si="4"/>
        <v/>
      </c>
      <c r="L25" s="5" t="str">
        <f t="shared" si="5"/>
        <v/>
      </c>
      <c r="M25" s="61"/>
      <c r="N25" s="61"/>
      <c r="O25" s="62"/>
      <c r="P25" s="62"/>
      <c r="Q25" s="61"/>
      <c r="R25" s="6" t="str">
        <f t="shared" si="6"/>
        <v/>
      </c>
    </row>
    <row r="26" spans="1:18">
      <c r="A26">
        <f t="shared" si="7"/>
        <v>11</v>
      </c>
      <c r="B26" s="5" t="str">
        <f t="shared" si="2"/>
        <v/>
      </c>
      <c r="C26" s="5" t="str">
        <f t="shared" si="3"/>
        <v/>
      </c>
      <c r="D26" s="61"/>
      <c r="E26" s="61"/>
      <c r="F26" s="62"/>
      <c r="G26" s="62"/>
      <c r="H26" s="61"/>
      <c r="I26" s="6" t="str">
        <f t="shared" si="0"/>
        <v/>
      </c>
      <c r="J26">
        <f t="shared" si="8"/>
        <v>11</v>
      </c>
      <c r="K26" s="5" t="str">
        <f t="shared" si="4"/>
        <v/>
      </c>
      <c r="L26" s="5" t="str">
        <f t="shared" si="5"/>
        <v/>
      </c>
      <c r="M26" s="61"/>
      <c r="N26" s="61"/>
      <c r="O26" s="62"/>
      <c r="P26" s="62"/>
      <c r="Q26" s="61"/>
      <c r="R26" s="6" t="str">
        <f t="shared" si="6"/>
        <v/>
      </c>
    </row>
    <row r="27" spans="1:18">
      <c r="A27">
        <f t="shared" si="7"/>
        <v>12</v>
      </c>
      <c r="B27" s="5" t="str">
        <f t="shared" si="2"/>
        <v/>
      </c>
      <c r="C27" s="5" t="str">
        <f t="shared" si="3"/>
        <v/>
      </c>
      <c r="D27" s="61"/>
      <c r="E27" s="61"/>
      <c r="F27" s="62"/>
      <c r="G27" s="62"/>
      <c r="H27" s="61"/>
      <c r="I27" s="6" t="str">
        <f t="shared" si="0"/>
        <v/>
      </c>
      <c r="J27">
        <f t="shared" si="8"/>
        <v>12</v>
      </c>
      <c r="K27" s="5" t="str">
        <f t="shared" si="4"/>
        <v/>
      </c>
      <c r="L27" s="5" t="str">
        <f t="shared" si="5"/>
        <v/>
      </c>
      <c r="M27" s="61"/>
      <c r="N27" s="61"/>
      <c r="O27" s="62"/>
      <c r="P27" s="62"/>
      <c r="Q27" s="61"/>
      <c r="R27" s="6" t="str">
        <f t="shared" si="6"/>
        <v/>
      </c>
    </row>
    <row r="28" spans="1:18">
      <c r="A28">
        <f t="shared" si="7"/>
        <v>13</v>
      </c>
      <c r="B28" s="5" t="str">
        <f t="shared" si="2"/>
        <v/>
      </c>
      <c r="C28" s="5" t="str">
        <f t="shared" si="3"/>
        <v/>
      </c>
      <c r="D28" s="61"/>
      <c r="E28" s="61"/>
      <c r="F28" s="62"/>
      <c r="G28" s="62"/>
      <c r="H28" s="61"/>
      <c r="I28" s="6" t="str">
        <f t="shared" si="0"/>
        <v/>
      </c>
      <c r="J28">
        <f t="shared" si="8"/>
        <v>13</v>
      </c>
      <c r="K28" s="5" t="str">
        <f t="shared" si="4"/>
        <v/>
      </c>
      <c r="L28" s="5" t="str">
        <f t="shared" si="5"/>
        <v/>
      </c>
      <c r="M28" s="61"/>
      <c r="N28" s="61"/>
      <c r="O28" s="62"/>
      <c r="P28" s="62"/>
      <c r="Q28" s="61"/>
      <c r="R28" s="6" t="str">
        <f t="shared" si="6"/>
        <v/>
      </c>
    </row>
    <row r="29" spans="1:18">
      <c r="A29">
        <f t="shared" si="7"/>
        <v>14</v>
      </c>
      <c r="B29" s="5" t="str">
        <f t="shared" si="2"/>
        <v/>
      </c>
      <c r="C29" s="5" t="str">
        <f t="shared" si="3"/>
        <v/>
      </c>
      <c r="D29" s="61"/>
      <c r="E29" s="61"/>
      <c r="F29" s="62"/>
      <c r="G29" s="62"/>
      <c r="H29" s="61"/>
      <c r="I29" s="6" t="str">
        <f t="shared" si="0"/>
        <v/>
      </c>
      <c r="J29">
        <f t="shared" si="8"/>
        <v>14</v>
      </c>
      <c r="K29" s="5" t="str">
        <f t="shared" si="4"/>
        <v/>
      </c>
      <c r="L29" s="5" t="str">
        <f t="shared" si="5"/>
        <v/>
      </c>
      <c r="M29" s="61"/>
      <c r="N29" s="61"/>
      <c r="O29" s="62"/>
      <c r="P29" s="62"/>
      <c r="Q29" s="61"/>
      <c r="R29" s="6" t="str">
        <f t="shared" si="6"/>
        <v/>
      </c>
    </row>
    <row r="30" spans="1:18">
      <c r="A30">
        <f t="shared" si="7"/>
        <v>15</v>
      </c>
      <c r="B30" s="5" t="str">
        <f t="shared" si="2"/>
        <v/>
      </c>
      <c r="C30" s="5" t="str">
        <f t="shared" si="3"/>
        <v/>
      </c>
      <c r="D30" s="61"/>
      <c r="E30" s="61"/>
      <c r="F30" s="62"/>
      <c r="G30" s="62"/>
      <c r="H30" s="61"/>
      <c r="I30" s="6" t="str">
        <f t="shared" si="0"/>
        <v/>
      </c>
      <c r="J30">
        <f t="shared" si="8"/>
        <v>15</v>
      </c>
      <c r="K30" s="5" t="str">
        <f t="shared" si="4"/>
        <v/>
      </c>
      <c r="L30" s="5" t="str">
        <f t="shared" si="5"/>
        <v/>
      </c>
      <c r="M30" s="61"/>
      <c r="N30" s="61"/>
      <c r="O30" s="62"/>
      <c r="P30" s="62"/>
      <c r="Q30" s="61"/>
      <c r="R30" s="6" t="str">
        <f t="shared" si="6"/>
        <v/>
      </c>
    </row>
    <row r="31" spans="1:18">
      <c r="A31">
        <f t="shared" si="7"/>
        <v>16</v>
      </c>
      <c r="B31" s="5" t="str">
        <f t="shared" si="2"/>
        <v/>
      </c>
      <c r="C31" s="5" t="str">
        <f t="shared" si="3"/>
        <v/>
      </c>
      <c r="D31" s="61"/>
      <c r="E31" s="61"/>
      <c r="F31" s="62"/>
      <c r="G31" s="62"/>
      <c r="H31" s="61"/>
      <c r="I31" s="6" t="str">
        <f t="shared" si="0"/>
        <v/>
      </c>
      <c r="J31">
        <f t="shared" si="8"/>
        <v>16</v>
      </c>
      <c r="K31" s="5" t="str">
        <f t="shared" si="4"/>
        <v/>
      </c>
      <c r="L31" s="5" t="str">
        <f t="shared" si="5"/>
        <v/>
      </c>
      <c r="M31" s="61"/>
      <c r="N31" s="61"/>
      <c r="O31" s="62"/>
      <c r="P31" s="62"/>
      <c r="Q31" s="61"/>
      <c r="R31" s="6" t="str">
        <f t="shared" si="6"/>
        <v/>
      </c>
    </row>
    <row r="32" spans="1:18">
      <c r="A32">
        <f t="shared" si="7"/>
        <v>17</v>
      </c>
      <c r="B32" s="5" t="str">
        <f t="shared" si="2"/>
        <v/>
      </c>
      <c r="C32" s="5" t="str">
        <f t="shared" si="3"/>
        <v/>
      </c>
      <c r="D32" s="61"/>
      <c r="E32" s="61"/>
      <c r="F32" s="62"/>
      <c r="G32" s="62"/>
      <c r="H32" s="61"/>
      <c r="I32" s="6" t="str">
        <f t="shared" si="0"/>
        <v/>
      </c>
      <c r="J32">
        <f t="shared" si="8"/>
        <v>17</v>
      </c>
      <c r="K32" s="5" t="str">
        <f t="shared" si="4"/>
        <v/>
      </c>
      <c r="L32" s="5" t="str">
        <f t="shared" si="5"/>
        <v/>
      </c>
      <c r="M32" s="61"/>
      <c r="N32" s="61"/>
      <c r="O32" s="62"/>
      <c r="P32" s="62"/>
      <c r="Q32" s="61"/>
      <c r="R32" s="6" t="str">
        <f t="shared" si="6"/>
        <v/>
      </c>
    </row>
    <row r="33" spans="1:18">
      <c r="A33">
        <f t="shared" si="7"/>
        <v>18</v>
      </c>
      <c r="B33" s="5" t="str">
        <f t="shared" si="2"/>
        <v/>
      </c>
      <c r="C33" s="5" t="str">
        <f t="shared" si="3"/>
        <v/>
      </c>
      <c r="D33" s="61"/>
      <c r="E33" s="61"/>
      <c r="F33" s="62"/>
      <c r="G33" s="62"/>
      <c r="H33" s="61"/>
      <c r="I33" s="6" t="str">
        <f t="shared" si="0"/>
        <v/>
      </c>
      <c r="J33">
        <f t="shared" si="8"/>
        <v>18</v>
      </c>
      <c r="K33" s="5" t="str">
        <f t="shared" si="4"/>
        <v/>
      </c>
      <c r="L33" s="5" t="str">
        <f t="shared" si="5"/>
        <v/>
      </c>
      <c r="M33" s="61"/>
      <c r="N33" s="61"/>
      <c r="O33" s="62"/>
      <c r="P33" s="62"/>
      <c r="Q33" s="61"/>
      <c r="R33" s="6" t="str">
        <f t="shared" si="6"/>
        <v/>
      </c>
    </row>
    <row r="34" spans="1:18">
      <c r="A34">
        <f t="shared" si="7"/>
        <v>19</v>
      </c>
      <c r="B34" s="5" t="str">
        <f t="shared" si="2"/>
        <v/>
      </c>
      <c r="C34" s="5" t="str">
        <f t="shared" si="3"/>
        <v/>
      </c>
      <c r="D34" s="61"/>
      <c r="E34" s="61"/>
      <c r="F34" s="62"/>
      <c r="G34" s="62"/>
      <c r="H34" s="61"/>
      <c r="I34" s="6" t="str">
        <f t="shared" si="0"/>
        <v/>
      </c>
      <c r="J34">
        <f t="shared" si="8"/>
        <v>19</v>
      </c>
      <c r="K34" s="5" t="str">
        <f t="shared" si="4"/>
        <v/>
      </c>
      <c r="L34" s="5" t="str">
        <f t="shared" si="5"/>
        <v/>
      </c>
      <c r="M34" s="61"/>
      <c r="N34" s="61"/>
      <c r="O34" s="62"/>
      <c r="P34" s="62"/>
      <c r="Q34" s="61"/>
      <c r="R34" s="6" t="str">
        <f t="shared" si="6"/>
        <v/>
      </c>
    </row>
    <row r="35" spans="1:18">
      <c r="A35">
        <f t="shared" si="7"/>
        <v>20</v>
      </c>
      <c r="B35" s="5" t="str">
        <f t="shared" si="2"/>
        <v/>
      </c>
      <c r="C35" s="5" t="str">
        <f t="shared" si="3"/>
        <v/>
      </c>
      <c r="D35" s="61"/>
      <c r="E35" s="61"/>
      <c r="F35" s="62"/>
      <c r="G35" s="62"/>
      <c r="H35" s="61"/>
      <c r="I35" s="6" t="str">
        <f t="shared" si="0"/>
        <v/>
      </c>
      <c r="J35">
        <f t="shared" si="8"/>
        <v>20</v>
      </c>
      <c r="K35" s="5" t="str">
        <f t="shared" si="4"/>
        <v/>
      </c>
      <c r="L35" s="5" t="str">
        <f t="shared" si="5"/>
        <v/>
      </c>
      <c r="M35" s="61"/>
      <c r="N35" s="61"/>
      <c r="O35" s="62"/>
      <c r="P35" s="62"/>
      <c r="Q35" s="61"/>
      <c r="R35" s="6" t="str">
        <f t="shared" si="6"/>
        <v/>
      </c>
    </row>
    <row r="36" spans="1:18">
      <c r="A36">
        <f t="shared" si="7"/>
        <v>21</v>
      </c>
      <c r="B36" s="5" t="str">
        <f t="shared" si="2"/>
        <v/>
      </c>
      <c r="C36" s="5" t="str">
        <f t="shared" si="3"/>
        <v/>
      </c>
      <c r="D36" s="61"/>
      <c r="E36" s="61"/>
      <c r="F36" s="62"/>
      <c r="G36" s="62"/>
      <c r="H36" s="61"/>
      <c r="I36" s="6" t="str">
        <f t="shared" si="0"/>
        <v/>
      </c>
      <c r="J36">
        <f t="shared" si="8"/>
        <v>21</v>
      </c>
      <c r="K36" s="5" t="str">
        <f t="shared" si="4"/>
        <v/>
      </c>
      <c r="L36" s="5" t="str">
        <f t="shared" si="5"/>
        <v/>
      </c>
      <c r="M36" s="61"/>
      <c r="N36" s="61"/>
      <c r="O36" s="62"/>
      <c r="P36" s="62"/>
      <c r="Q36" s="61"/>
      <c r="R36" s="6" t="str">
        <f t="shared" si="6"/>
        <v/>
      </c>
    </row>
    <row r="37" spans="1:18">
      <c r="A37">
        <f t="shared" si="7"/>
        <v>22</v>
      </c>
      <c r="B37" s="5" t="str">
        <f t="shared" si="2"/>
        <v/>
      </c>
      <c r="C37" s="5" t="str">
        <f t="shared" si="3"/>
        <v/>
      </c>
      <c r="D37" s="61"/>
      <c r="E37" s="61"/>
      <c r="F37" s="62"/>
      <c r="G37" s="62"/>
      <c r="H37" s="61"/>
      <c r="I37" s="6" t="str">
        <f t="shared" si="0"/>
        <v/>
      </c>
      <c r="J37">
        <f t="shared" si="8"/>
        <v>22</v>
      </c>
      <c r="K37" s="5" t="str">
        <f t="shared" si="4"/>
        <v/>
      </c>
      <c r="L37" s="5" t="str">
        <f t="shared" si="5"/>
        <v/>
      </c>
      <c r="M37" s="61"/>
      <c r="N37" s="61"/>
      <c r="O37" s="62"/>
      <c r="P37" s="62"/>
      <c r="Q37" s="61"/>
      <c r="R37" s="6" t="str">
        <f t="shared" si="6"/>
        <v/>
      </c>
    </row>
    <row r="38" spans="1:18">
      <c r="A38">
        <f t="shared" si="7"/>
        <v>23</v>
      </c>
      <c r="B38" s="5" t="str">
        <f t="shared" si="2"/>
        <v/>
      </c>
      <c r="C38" s="5" t="str">
        <f t="shared" si="3"/>
        <v/>
      </c>
      <c r="D38" s="61"/>
      <c r="E38" s="61"/>
      <c r="F38" s="62"/>
      <c r="G38" s="62"/>
      <c r="H38" s="61"/>
      <c r="I38" s="6" t="str">
        <f t="shared" si="0"/>
        <v/>
      </c>
      <c r="J38">
        <f t="shared" si="8"/>
        <v>23</v>
      </c>
      <c r="K38" s="5" t="str">
        <f t="shared" si="4"/>
        <v/>
      </c>
      <c r="L38" s="5" t="str">
        <f t="shared" si="5"/>
        <v/>
      </c>
      <c r="M38" s="61"/>
      <c r="N38" s="61"/>
      <c r="O38" s="62"/>
      <c r="P38" s="62"/>
      <c r="Q38" s="61"/>
      <c r="R38" s="6" t="str">
        <f t="shared" si="6"/>
        <v/>
      </c>
    </row>
    <row r="39" spans="1:18">
      <c r="A39">
        <f t="shared" si="7"/>
        <v>24</v>
      </c>
      <c r="B39" s="5" t="str">
        <f t="shared" si="2"/>
        <v/>
      </c>
      <c r="C39" s="5" t="str">
        <f t="shared" si="3"/>
        <v/>
      </c>
      <c r="D39" s="61"/>
      <c r="E39" s="61"/>
      <c r="F39" s="62"/>
      <c r="G39" s="62"/>
      <c r="H39" s="61"/>
      <c r="I39" s="6" t="str">
        <f t="shared" si="0"/>
        <v/>
      </c>
      <c r="J39">
        <f t="shared" si="8"/>
        <v>24</v>
      </c>
      <c r="K39" s="5" t="str">
        <f t="shared" si="4"/>
        <v/>
      </c>
      <c r="L39" s="5" t="str">
        <f t="shared" si="5"/>
        <v/>
      </c>
      <c r="M39" s="61"/>
      <c r="N39" s="61"/>
      <c r="O39" s="62"/>
      <c r="P39" s="62"/>
      <c r="Q39" s="61"/>
      <c r="R39" s="6" t="str">
        <f t="shared" si="6"/>
        <v/>
      </c>
    </row>
    <row r="40" spans="1:18">
      <c r="A40">
        <f t="shared" si="7"/>
        <v>25</v>
      </c>
      <c r="B40" s="5" t="str">
        <f t="shared" si="2"/>
        <v/>
      </c>
      <c r="C40" s="5" t="str">
        <f t="shared" si="3"/>
        <v/>
      </c>
      <c r="D40" s="61"/>
      <c r="E40" s="61"/>
      <c r="F40" s="62"/>
      <c r="G40" s="62"/>
      <c r="H40" s="61"/>
      <c r="I40" s="6" t="str">
        <f t="shared" si="0"/>
        <v/>
      </c>
      <c r="J40">
        <f t="shared" si="8"/>
        <v>25</v>
      </c>
      <c r="K40" s="5" t="str">
        <f t="shared" si="4"/>
        <v/>
      </c>
      <c r="L40" s="5" t="str">
        <f t="shared" si="5"/>
        <v/>
      </c>
      <c r="M40" s="61"/>
      <c r="N40" s="61"/>
      <c r="O40" s="62"/>
      <c r="P40" s="62"/>
      <c r="Q40" s="61"/>
      <c r="R40" s="6" t="str">
        <f t="shared" si="6"/>
        <v/>
      </c>
    </row>
    <row r="41" spans="1:18">
      <c r="A41">
        <f t="shared" si="7"/>
        <v>26</v>
      </c>
      <c r="B41" s="5" t="str">
        <f t="shared" si="2"/>
        <v/>
      </c>
      <c r="C41" s="5" t="str">
        <f t="shared" si="3"/>
        <v/>
      </c>
      <c r="D41" s="61"/>
      <c r="E41" s="61"/>
      <c r="F41" s="62"/>
      <c r="G41" s="62"/>
      <c r="H41" s="61"/>
      <c r="I41" s="6" t="str">
        <f t="shared" si="0"/>
        <v/>
      </c>
      <c r="J41">
        <f t="shared" si="8"/>
        <v>26</v>
      </c>
      <c r="K41" s="5" t="str">
        <f t="shared" si="4"/>
        <v/>
      </c>
      <c r="L41" s="5" t="str">
        <f t="shared" si="5"/>
        <v/>
      </c>
      <c r="M41" s="61"/>
      <c r="N41" s="61"/>
      <c r="O41" s="62"/>
      <c r="P41" s="62"/>
      <c r="Q41" s="61"/>
      <c r="R41" s="6" t="str">
        <f t="shared" si="6"/>
        <v/>
      </c>
    </row>
    <row r="42" spans="1:18">
      <c r="A42">
        <f t="shared" si="7"/>
        <v>27</v>
      </c>
      <c r="B42" s="5" t="str">
        <f t="shared" si="2"/>
        <v/>
      </c>
      <c r="C42" s="5" t="str">
        <f t="shared" si="3"/>
        <v/>
      </c>
      <c r="D42" s="61"/>
      <c r="E42" s="61"/>
      <c r="F42" s="62"/>
      <c r="G42" s="62"/>
      <c r="H42" s="61"/>
      <c r="I42" s="6" t="str">
        <f t="shared" si="0"/>
        <v/>
      </c>
      <c r="J42">
        <f t="shared" si="8"/>
        <v>27</v>
      </c>
      <c r="K42" s="5" t="str">
        <f t="shared" si="4"/>
        <v/>
      </c>
      <c r="L42" s="5" t="str">
        <f t="shared" si="5"/>
        <v/>
      </c>
      <c r="M42" s="61"/>
      <c r="N42" s="61"/>
      <c r="O42" s="62"/>
      <c r="P42" s="62"/>
      <c r="Q42" s="61"/>
      <c r="R42" s="6" t="str">
        <f t="shared" si="6"/>
        <v/>
      </c>
    </row>
    <row r="43" spans="1:18">
      <c r="A43">
        <f t="shared" si="7"/>
        <v>28</v>
      </c>
      <c r="B43" s="5" t="str">
        <f t="shared" si="2"/>
        <v/>
      </c>
      <c r="C43" s="5" t="str">
        <f t="shared" si="3"/>
        <v/>
      </c>
      <c r="D43" s="61"/>
      <c r="E43" s="61"/>
      <c r="F43" s="62"/>
      <c r="G43" s="62"/>
      <c r="H43" s="61"/>
      <c r="I43" s="6" t="str">
        <f t="shared" si="0"/>
        <v/>
      </c>
      <c r="J43">
        <f t="shared" si="8"/>
        <v>28</v>
      </c>
      <c r="K43" s="5" t="str">
        <f t="shared" si="4"/>
        <v/>
      </c>
      <c r="L43" s="5" t="str">
        <f t="shared" si="5"/>
        <v/>
      </c>
      <c r="M43" s="61"/>
      <c r="N43" s="61"/>
      <c r="O43" s="62"/>
      <c r="P43" s="62"/>
      <c r="Q43" s="61"/>
      <c r="R43" s="6" t="str">
        <f t="shared" si="6"/>
        <v/>
      </c>
    </row>
    <row r="44" spans="1:18">
      <c r="A44">
        <f t="shared" si="7"/>
        <v>29</v>
      </c>
      <c r="B44" s="5" t="str">
        <f t="shared" si="2"/>
        <v/>
      </c>
      <c r="C44" s="5" t="str">
        <f t="shared" si="3"/>
        <v/>
      </c>
      <c r="D44" s="61"/>
      <c r="E44" s="61"/>
      <c r="F44" s="62"/>
      <c r="G44" s="62"/>
      <c r="H44" s="61"/>
      <c r="I44" s="6" t="str">
        <f t="shared" si="0"/>
        <v/>
      </c>
      <c r="J44">
        <f t="shared" si="8"/>
        <v>29</v>
      </c>
      <c r="K44" s="5" t="str">
        <f t="shared" si="4"/>
        <v/>
      </c>
      <c r="L44" s="5" t="str">
        <f t="shared" si="5"/>
        <v/>
      </c>
      <c r="M44" s="61"/>
      <c r="N44" s="61"/>
      <c r="O44" s="62"/>
      <c r="P44" s="62"/>
      <c r="Q44" s="61"/>
      <c r="R44" s="6" t="str">
        <f t="shared" si="6"/>
        <v/>
      </c>
    </row>
    <row r="45" spans="1:18">
      <c r="A45">
        <f t="shared" si="7"/>
        <v>30</v>
      </c>
      <c r="B45" s="5" t="str">
        <f t="shared" si="2"/>
        <v/>
      </c>
      <c r="C45" s="5" t="str">
        <f t="shared" si="3"/>
        <v/>
      </c>
      <c r="D45" s="61"/>
      <c r="E45" s="61"/>
      <c r="F45" s="62"/>
      <c r="G45" s="62"/>
      <c r="H45" s="61"/>
      <c r="I45" s="6" t="str">
        <f t="shared" si="0"/>
        <v/>
      </c>
      <c r="J45">
        <f t="shared" si="8"/>
        <v>30</v>
      </c>
      <c r="K45" s="5" t="str">
        <f t="shared" si="4"/>
        <v/>
      </c>
      <c r="L45" s="5" t="str">
        <f t="shared" si="5"/>
        <v/>
      </c>
      <c r="M45" s="61"/>
      <c r="N45" s="61"/>
      <c r="O45" s="62"/>
      <c r="P45" s="62"/>
      <c r="Q45" s="61"/>
      <c r="R45" s="6" t="str">
        <f t="shared" si="6"/>
        <v/>
      </c>
    </row>
    <row r="46" spans="1:18">
      <c r="A46">
        <f t="shared" si="7"/>
        <v>31</v>
      </c>
      <c r="B46" s="5" t="str">
        <f t="shared" ref="B46:B60" si="9">IF(F46="","",$C$5&amp;"")</f>
        <v/>
      </c>
      <c r="C46" s="5" t="str">
        <f t="shared" ref="C46:C60" si="10">IF(F46="","",$E$14)</f>
        <v/>
      </c>
      <c r="D46" s="61"/>
      <c r="E46" s="61"/>
      <c r="F46" s="62"/>
      <c r="G46" s="62"/>
      <c r="H46" s="61"/>
      <c r="I46" s="6" t="str">
        <f t="shared" ref="I46:I60" si="11">IF(F46="","",$E$5)</f>
        <v/>
      </c>
      <c r="J46">
        <f t="shared" si="8"/>
        <v>31</v>
      </c>
      <c r="K46" s="5" t="str">
        <f t="shared" ref="K46:K75" si="12">IF(O46="","",$C$5&amp;"")</f>
        <v/>
      </c>
      <c r="L46" s="5" t="str">
        <f t="shared" ref="L46:L75" si="13">IF(O46="","",$N$14)</f>
        <v/>
      </c>
      <c r="M46" s="61"/>
      <c r="N46" s="61"/>
      <c r="O46" s="62"/>
      <c r="P46" s="62"/>
      <c r="Q46" s="61"/>
      <c r="R46" s="6" t="str">
        <f t="shared" ref="R46:R75" si="14">IF(O46="","",$E$5)</f>
        <v/>
      </c>
    </row>
    <row r="47" spans="1:18">
      <c r="A47">
        <f t="shared" si="7"/>
        <v>32</v>
      </c>
      <c r="B47" s="5" t="str">
        <f t="shared" si="9"/>
        <v/>
      </c>
      <c r="C47" s="5" t="str">
        <f t="shared" si="10"/>
        <v/>
      </c>
      <c r="D47" s="61"/>
      <c r="E47" s="61"/>
      <c r="F47" s="62"/>
      <c r="G47" s="62"/>
      <c r="H47" s="61"/>
      <c r="I47" s="6" t="str">
        <f t="shared" si="11"/>
        <v/>
      </c>
      <c r="J47">
        <f t="shared" si="8"/>
        <v>32</v>
      </c>
      <c r="K47" s="5" t="str">
        <f t="shared" si="12"/>
        <v/>
      </c>
      <c r="L47" s="5" t="str">
        <f t="shared" si="13"/>
        <v/>
      </c>
      <c r="M47" s="61"/>
      <c r="N47" s="61"/>
      <c r="O47" s="62"/>
      <c r="P47" s="62"/>
      <c r="Q47" s="61"/>
      <c r="R47" s="6" t="str">
        <f t="shared" si="14"/>
        <v/>
      </c>
    </row>
    <row r="48" spans="1:18">
      <c r="A48">
        <f t="shared" si="7"/>
        <v>33</v>
      </c>
      <c r="B48" s="5" t="str">
        <f t="shared" si="9"/>
        <v/>
      </c>
      <c r="C48" s="5" t="str">
        <f t="shared" si="10"/>
        <v/>
      </c>
      <c r="D48" s="61"/>
      <c r="E48" s="61"/>
      <c r="F48" s="62"/>
      <c r="G48" s="62"/>
      <c r="H48" s="61"/>
      <c r="I48" s="6" t="str">
        <f t="shared" si="11"/>
        <v/>
      </c>
      <c r="J48">
        <f t="shared" si="8"/>
        <v>33</v>
      </c>
      <c r="K48" s="5" t="str">
        <f t="shared" si="12"/>
        <v/>
      </c>
      <c r="L48" s="5" t="str">
        <f t="shared" si="13"/>
        <v/>
      </c>
      <c r="M48" s="61"/>
      <c r="N48" s="61"/>
      <c r="O48" s="62"/>
      <c r="P48" s="62"/>
      <c r="Q48" s="61"/>
      <c r="R48" s="6" t="str">
        <f t="shared" si="14"/>
        <v/>
      </c>
    </row>
    <row r="49" spans="1:18">
      <c r="A49">
        <f t="shared" si="7"/>
        <v>34</v>
      </c>
      <c r="B49" s="5" t="str">
        <f t="shared" si="9"/>
        <v/>
      </c>
      <c r="C49" s="5" t="str">
        <f t="shared" si="10"/>
        <v/>
      </c>
      <c r="D49" s="61"/>
      <c r="E49" s="61"/>
      <c r="F49" s="62"/>
      <c r="G49" s="62"/>
      <c r="H49" s="61"/>
      <c r="I49" s="6" t="str">
        <f t="shared" si="11"/>
        <v/>
      </c>
      <c r="J49">
        <f t="shared" si="8"/>
        <v>34</v>
      </c>
      <c r="K49" s="5" t="str">
        <f t="shared" si="12"/>
        <v/>
      </c>
      <c r="L49" s="5" t="str">
        <f t="shared" si="13"/>
        <v/>
      </c>
      <c r="M49" s="61"/>
      <c r="N49" s="61"/>
      <c r="O49" s="62"/>
      <c r="P49" s="62"/>
      <c r="Q49" s="61"/>
      <c r="R49" s="6" t="str">
        <f t="shared" si="14"/>
        <v/>
      </c>
    </row>
    <row r="50" spans="1:18">
      <c r="A50">
        <f t="shared" si="7"/>
        <v>35</v>
      </c>
      <c r="B50" s="5" t="str">
        <f t="shared" si="9"/>
        <v/>
      </c>
      <c r="C50" s="5" t="str">
        <f t="shared" si="10"/>
        <v/>
      </c>
      <c r="D50" s="61"/>
      <c r="E50" s="61"/>
      <c r="F50" s="62"/>
      <c r="G50" s="62"/>
      <c r="H50" s="61"/>
      <c r="I50" s="6" t="str">
        <f t="shared" si="11"/>
        <v/>
      </c>
      <c r="J50">
        <f t="shared" si="8"/>
        <v>35</v>
      </c>
      <c r="K50" s="5" t="str">
        <f t="shared" si="12"/>
        <v/>
      </c>
      <c r="L50" s="5" t="str">
        <f t="shared" si="13"/>
        <v/>
      </c>
      <c r="M50" s="61"/>
      <c r="N50" s="61"/>
      <c r="O50" s="62"/>
      <c r="P50" s="62"/>
      <c r="Q50" s="61"/>
      <c r="R50" s="6" t="str">
        <f t="shared" si="14"/>
        <v/>
      </c>
    </row>
    <row r="51" spans="1:18">
      <c r="A51">
        <f t="shared" si="7"/>
        <v>36</v>
      </c>
      <c r="B51" s="5" t="str">
        <f t="shared" si="9"/>
        <v/>
      </c>
      <c r="C51" s="5" t="str">
        <f t="shared" si="10"/>
        <v/>
      </c>
      <c r="D51" s="61"/>
      <c r="E51" s="61"/>
      <c r="F51" s="62"/>
      <c r="G51" s="62"/>
      <c r="H51" s="61"/>
      <c r="I51" s="6" t="str">
        <f t="shared" si="11"/>
        <v/>
      </c>
      <c r="J51">
        <f t="shared" si="8"/>
        <v>36</v>
      </c>
      <c r="K51" s="5" t="str">
        <f t="shared" si="12"/>
        <v/>
      </c>
      <c r="L51" s="5" t="str">
        <f t="shared" si="13"/>
        <v/>
      </c>
      <c r="M51" s="61"/>
      <c r="N51" s="61"/>
      <c r="O51" s="62"/>
      <c r="P51" s="62"/>
      <c r="Q51" s="61"/>
      <c r="R51" s="6" t="str">
        <f t="shared" si="14"/>
        <v/>
      </c>
    </row>
    <row r="52" spans="1:18">
      <c r="A52">
        <f t="shared" si="7"/>
        <v>37</v>
      </c>
      <c r="B52" s="5" t="str">
        <f t="shared" si="9"/>
        <v/>
      </c>
      <c r="C52" s="5" t="str">
        <f t="shared" si="10"/>
        <v/>
      </c>
      <c r="D52" s="61"/>
      <c r="E52" s="61"/>
      <c r="F52" s="62"/>
      <c r="G52" s="62"/>
      <c r="H52" s="61"/>
      <c r="I52" s="6" t="str">
        <f t="shared" si="11"/>
        <v/>
      </c>
      <c r="J52">
        <f t="shared" si="8"/>
        <v>37</v>
      </c>
      <c r="K52" s="5" t="str">
        <f t="shared" si="12"/>
        <v/>
      </c>
      <c r="L52" s="5" t="str">
        <f t="shared" si="13"/>
        <v/>
      </c>
      <c r="M52" s="61"/>
      <c r="N52" s="61"/>
      <c r="O52" s="62"/>
      <c r="P52" s="62"/>
      <c r="Q52" s="61"/>
      <c r="R52" s="6" t="str">
        <f t="shared" si="14"/>
        <v/>
      </c>
    </row>
    <row r="53" spans="1:18">
      <c r="A53">
        <f t="shared" si="7"/>
        <v>38</v>
      </c>
      <c r="B53" s="5" t="str">
        <f t="shared" si="9"/>
        <v/>
      </c>
      <c r="C53" s="5" t="str">
        <f t="shared" si="10"/>
        <v/>
      </c>
      <c r="D53" s="61"/>
      <c r="E53" s="61"/>
      <c r="F53" s="62"/>
      <c r="G53" s="62"/>
      <c r="H53" s="61"/>
      <c r="I53" s="6" t="str">
        <f t="shared" si="11"/>
        <v/>
      </c>
      <c r="J53">
        <f t="shared" si="8"/>
        <v>38</v>
      </c>
      <c r="K53" s="5" t="str">
        <f t="shared" si="12"/>
        <v/>
      </c>
      <c r="L53" s="5" t="str">
        <f t="shared" si="13"/>
        <v/>
      </c>
      <c r="M53" s="61"/>
      <c r="N53" s="61"/>
      <c r="O53" s="62"/>
      <c r="P53" s="62"/>
      <c r="Q53" s="61"/>
      <c r="R53" s="6" t="str">
        <f t="shared" si="14"/>
        <v/>
      </c>
    </row>
    <row r="54" spans="1:18">
      <c r="A54">
        <f t="shared" si="7"/>
        <v>39</v>
      </c>
      <c r="B54" s="5" t="str">
        <f t="shared" si="9"/>
        <v/>
      </c>
      <c r="C54" s="5" t="str">
        <f t="shared" si="10"/>
        <v/>
      </c>
      <c r="D54" s="61"/>
      <c r="E54" s="61"/>
      <c r="F54" s="62"/>
      <c r="G54" s="62"/>
      <c r="H54" s="61"/>
      <c r="I54" s="6" t="str">
        <f t="shared" si="11"/>
        <v/>
      </c>
      <c r="J54">
        <f t="shared" si="8"/>
        <v>39</v>
      </c>
      <c r="K54" s="5" t="str">
        <f t="shared" si="12"/>
        <v/>
      </c>
      <c r="L54" s="5" t="str">
        <f t="shared" si="13"/>
        <v/>
      </c>
      <c r="M54" s="61"/>
      <c r="N54" s="61"/>
      <c r="O54" s="62"/>
      <c r="P54" s="62"/>
      <c r="Q54" s="61"/>
      <c r="R54" s="6" t="str">
        <f t="shared" si="14"/>
        <v/>
      </c>
    </row>
    <row r="55" spans="1:18">
      <c r="A55">
        <f t="shared" si="7"/>
        <v>40</v>
      </c>
      <c r="B55" s="5" t="str">
        <f t="shared" si="9"/>
        <v/>
      </c>
      <c r="C55" s="5" t="str">
        <f t="shared" si="10"/>
        <v/>
      </c>
      <c r="D55" s="61"/>
      <c r="E55" s="61"/>
      <c r="F55" s="62"/>
      <c r="G55" s="62"/>
      <c r="H55" s="61"/>
      <c r="I55" s="6" t="str">
        <f t="shared" si="11"/>
        <v/>
      </c>
      <c r="J55">
        <f t="shared" si="8"/>
        <v>40</v>
      </c>
      <c r="K55" s="5" t="str">
        <f t="shared" si="12"/>
        <v/>
      </c>
      <c r="L55" s="5" t="str">
        <f t="shared" si="13"/>
        <v/>
      </c>
      <c r="M55" s="61"/>
      <c r="N55" s="61"/>
      <c r="O55" s="62"/>
      <c r="P55" s="62"/>
      <c r="Q55" s="61"/>
      <c r="R55" s="6" t="str">
        <f t="shared" si="14"/>
        <v/>
      </c>
    </row>
    <row r="56" spans="1:18">
      <c r="A56">
        <f t="shared" si="7"/>
        <v>41</v>
      </c>
      <c r="B56" s="5" t="str">
        <f t="shared" si="9"/>
        <v/>
      </c>
      <c r="C56" s="5" t="str">
        <f t="shared" si="10"/>
        <v/>
      </c>
      <c r="D56" s="61"/>
      <c r="E56" s="61"/>
      <c r="F56" s="62"/>
      <c r="G56" s="62"/>
      <c r="H56" s="61"/>
      <c r="I56" s="6" t="str">
        <f t="shared" si="11"/>
        <v/>
      </c>
      <c r="J56">
        <f t="shared" si="8"/>
        <v>41</v>
      </c>
      <c r="K56" s="5" t="str">
        <f t="shared" si="12"/>
        <v/>
      </c>
      <c r="L56" s="5" t="str">
        <f t="shared" si="13"/>
        <v/>
      </c>
      <c r="M56" s="61"/>
      <c r="N56" s="61"/>
      <c r="O56" s="62"/>
      <c r="P56" s="62"/>
      <c r="Q56" s="61"/>
      <c r="R56" s="6" t="str">
        <f t="shared" si="14"/>
        <v/>
      </c>
    </row>
    <row r="57" spans="1:18">
      <c r="A57">
        <f t="shared" si="7"/>
        <v>42</v>
      </c>
      <c r="B57" s="5" t="str">
        <f t="shared" si="9"/>
        <v/>
      </c>
      <c r="C57" s="5" t="str">
        <f t="shared" si="10"/>
        <v/>
      </c>
      <c r="D57" s="61"/>
      <c r="E57" s="61"/>
      <c r="F57" s="62"/>
      <c r="G57" s="62"/>
      <c r="H57" s="61"/>
      <c r="I57" s="6" t="str">
        <f t="shared" si="11"/>
        <v/>
      </c>
      <c r="J57">
        <f t="shared" si="8"/>
        <v>42</v>
      </c>
      <c r="K57" s="5" t="str">
        <f t="shared" si="12"/>
        <v/>
      </c>
      <c r="L57" s="5" t="str">
        <f t="shared" si="13"/>
        <v/>
      </c>
      <c r="M57" s="61"/>
      <c r="N57" s="61"/>
      <c r="O57" s="62"/>
      <c r="P57" s="62"/>
      <c r="Q57" s="61"/>
      <c r="R57" s="6" t="str">
        <f t="shared" si="14"/>
        <v/>
      </c>
    </row>
    <row r="58" spans="1:18">
      <c r="A58">
        <f t="shared" si="7"/>
        <v>43</v>
      </c>
      <c r="B58" s="5" t="str">
        <f t="shared" si="9"/>
        <v/>
      </c>
      <c r="C58" s="5" t="str">
        <f t="shared" si="10"/>
        <v/>
      </c>
      <c r="D58" s="61"/>
      <c r="E58" s="61"/>
      <c r="F58" s="62"/>
      <c r="G58" s="62"/>
      <c r="H58" s="61"/>
      <c r="I58" s="6" t="str">
        <f t="shared" si="11"/>
        <v/>
      </c>
      <c r="J58">
        <f t="shared" si="8"/>
        <v>43</v>
      </c>
      <c r="K58" s="5" t="str">
        <f t="shared" si="12"/>
        <v/>
      </c>
      <c r="L58" s="5" t="str">
        <f t="shared" si="13"/>
        <v/>
      </c>
      <c r="M58" s="61"/>
      <c r="N58" s="61"/>
      <c r="O58" s="62"/>
      <c r="P58" s="62"/>
      <c r="Q58" s="61"/>
      <c r="R58" s="6" t="str">
        <f t="shared" si="14"/>
        <v/>
      </c>
    </row>
    <row r="59" spans="1:18">
      <c r="A59">
        <f t="shared" si="7"/>
        <v>44</v>
      </c>
      <c r="B59" s="5" t="str">
        <f t="shared" si="9"/>
        <v/>
      </c>
      <c r="C59" s="5" t="str">
        <f t="shared" si="10"/>
        <v/>
      </c>
      <c r="D59" s="61"/>
      <c r="E59" s="61"/>
      <c r="F59" s="62"/>
      <c r="G59" s="62"/>
      <c r="H59" s="61"/>
      <c r="I59" s="6" t="str">
        <f t="shared" si="11"/>
        <v/>
      </c>
      <c r="J59">
        <f t="shared" si="8"/>
        <v>44</v>
      </c>
      <c r="K59" s="5" t="str">
        <f t="shared" si="12"/>
        <v/>
      </c>
      <c r="L59" s="5" t="str">
        <f t="shared" si="13"/>
        <v/>
      </c>
      <c r="M59" s="61"/>
      <c r="N59" s="61"/>
      <c r="O59" s="62"/>
      <c r="P59" s="62"/>
      <c r="Q59" s="61"/>
      <c r="R59" s="6" t="str">
        <f t="shared" si="14"/>
        <v/>
      </c>
    </row>
    <row r="60" spans="1:18">
      <c r="A60">
        <f t="shared" si="7"/>
        <v>45</v>
      </c>
      <c r="B60" s="5" t="str">
        <f t="shared" si="9"/>
        <v/>
      </c>
      <c r="C60" s="5" t="str">
        <f t="shared" si="10"/>
        <v/>
      </c>
      <c r="D60" s="61"/>
      <c r="E60" s="61"/>
      <c r="F60" s="62"/>
      <c r="G60" s="62"/>
      <c r="H60" s="61"/>
      <c r="I60" s="6" t="str">
        <f t="shared" si="11"/>
        <v/>
      </c>
      <c r="J60">
        <f t="shared" si="8"/>
        <v>45</v>
      </c>
      <c r="K60" s="5" t="str">
        <f t="shared" si="12"/>
        <v/>
      </c>
      <c r="L60" s="5" t="str">
        <f t="shared" si="13"/>
        <v/>
      </c>
      <c r="M60" s="61"/>
      <c r="N60" s="61"/>
      <c r="O60" s="62"/>
      <c r="P60" s="62"/>
      <c r="Q60" s="61"/>
      <c r="R60" s="6" t="str">
        <f t="shared" si="14"/>
        <v/>
      </c>
    </row>
    <row r="61" spans="1:18">
      <c r="A61">
        <f t="shared" si="7"/>
        <v>46</v>
      </c>
      <c r="B61" s="5" t="str">
        <f t="shared" ref="B61:B70" si="15">IF(F61="","",$C$5&amp;"")</f>
        <v/>
      </c>
      <c r="C61" s="5" t="str">
        <f t="shared" ref="C61:C70" si="16">IF(F61="","",$E$14)</f>
        <v/>
      </c>
      <c r="D61" s="61"/>
      <c r="E61" s="61"/>
      <c r="F61" s="62"/>
      <c r="G61" s="62"/>
      <c r="H61" s="61"/>
      <c r="I61" s="6" t="str">
        <f t="shared" ref="I61:I70" si="17">IF(F61="","",$E$5)</f>
        <v/>
      </c>
      <c r="J61">
        <f t="shared" si="8"/>
        <v>46</v>
      </c>
      <c r="K61" s="5" t="str">
        <f t="shared" si="12"/>
        <v/>
      </c>
      <c r="L61" s="5" t="str">
        <f t="shared" si="13"/>
        <v/>
      </c>
      <c r="M61" s="61"/>
      <c r="N61" s="61"/>
      <c r="O61" s="62"/>
      <c r="P61" s="62"/>
      <c r="Q61" s="61"/>
      <c r="R61" s="6" t="str">
        <f t="shared" si="14"/>
        <v/>
      </c>
    </row>
    <row r="62" spans="1:18">
      <c r="A62">
        <f t="shared" si="7"/>
        <v>47</v>
      </c>
      <c r="B62" s="5" t="str">
        <f t="shared" si="15"/>
        <v/>
      </c>
      <c r="C62" s="5" t="str">
        <f t="shared" si="16"/>
        <v/>
      </c>
      <c r="D62" s="61"/>
      <c r="E62" s="61"/>
      <c r="F62" s="62"/>
      <c r="G62" s="62"/>
      <c r="H62" s="61"/>
      <c r="I62" s="6" t="str">
        <f t="shared" si="17"/>
        <v/>
      </c>
      <c r="J62">
        <f t="shared" si="8"/>
        <v>47</v>
      </c>
      <c r="K62" s="5" t="str">
        <f t="shared" si="12"/>
        <v/>
      </c>
      <c r="L62" s="5" t="str">
        <f t="shared" si="13"/>
        <v/>
      </c>
      <c r="M62" s="61"/>
      <c r="N62" s="61"/>
      <c r="O62" s="62"/>
      <c r="P62" s="62"/>
      <c r="Q62" s="61"/>
      <c r="R62" s="6" t="str">
        <f t="shared" si="14"/>
        <v/>
      </c>
    </row>
    <row r="63" spans="1:18">
      <c r="A63">
        <f t="shared" si="7"/>
        <v>48</v>
      </c>
      <c r="B63" s="5" t="str">
        <f t="shared" si="15"/>
        <v/>
      </c>
      <c r="C63" s="5" t="str">
        <f t="shared" si="16"/>
        <v/>
      </c>
      <c r="D63" s="61"/>
      <c r="E63" s="61"/>
      <c r="F63" s="62"/>
      <c r="G63" s="62"/>
      <c r="H63" s="61"/>
      <c r="I63" s="6" t="str">
        <f t="shared" si="17"/>
        <v/>
      </c>
      <c r="J63">
        <f t="shared" si="8"/>
        <v>48</v>
      </c>
      <c r="K63" s="5" t="str">
        <f t="shared" si="12"/>
        <v/>
      </c>
      <c r="L63" s="5" t="str">
        <f t="shared" si="13"/>
        <v/>
      </c>
      <c r="M63" s="61"/>
      <c r="N63" s="61"/>
      <c r="O63" s="62"/>
      <c r="P63" s="62"/>
      <c r="Q63" s="61"/>
      <c r="R63" s="6" t="str">
        <f t="shared" si="14"/>
        <v/>
      </c>
    </row>
    <row r="64" spans="1:18">
      <c r="A64">
        <f t="shared" si="7"/>
        <v>49</v>
      </c>
      <c r="B64" s="5" t="str">
        <f t="shared" si="15"/>
        <v/>
      </c>
      <c r="C64" s="5" t="str">
        <f t="shared" si="16"/>
        <v/>
      </c>
      <c r="D64" s="61"/>
      <c r="E64" s="61"/>
      <c r="F64" s="62"/>
      <c r="G64" s="62"/>
      <c r="H64" s="61"/>
      <c r="I64" s="6" t="str">
        <f t="shared" si="17"/>
        <v/>
      </c>
      <c r="J64">
        <f t="shared" si="8"/>
        <v>49</v>
      </c>
      <c r="K64" s="5" t="str">
        <f t="shared" si="12"/>
        <v/>
      </c>
      <c r="L64" s="5" t="str">
        <f t="shared" si="13"/>
        <v/>
      </c>
      <c r="M64" s="61"/>
      <c r="N64" s="61"/>
      <c r="O64" s="62"/>
      <c r="P64" s="62"/>
      <c r="Q64" s="61"/>
      <c r="R64" s="6" t="str">
        <f t="shared" si="14"/>
        <v/>
      </c>
    </row>
    <row r="65" spans="1:18">
      <c r="A65">
        <f t="shared" si="7"/>
        <v>50</v>
      </c>
      <c r="B65" s="5" t="str">
        <f t="shared" si="15"/>
        <v/>
      </c>
      <c r="C65" s="5" t="str">
        <f t="shared" si="16"/>
        <v/>
      </c>
      <c r="D65" s="61"/>
      <c r="E65" s="61"/>
      <c r="F65" s="62"/>
      <c r="G65" s="62"/>
      <c r="H65" s="61"/>
      <c r="I65" s="6" t="str">
        <f t="shared" si="17"/>
        <v/>
      </c>
      <c r="J65">
        <f t="shared" si="8"/>
        <v>50</v>
      </c>
      <c r="K65" s="5" t="str">
        <f t="shared" si="12"/>
        <v/>
      </c>
      <c r="L65" s="5" t="str">
        <f t="shared" si="13"/>
        <v/>
      </c>
      <c r="M65" s="61"/>
      <c r="N65" s="61"/>
      <c r="O65" s="62"/>
      <c r="P65" s="62"/>
      <c r="Q65" s="61"/>
      <c r="R65" s="6" t="str">
        <f t="shared" si="14"/>
        <v/>
      </c>
    </row>
    <row r="66" spans="1:18">
      <c r="A66">
        <f t="shared" si="7"/>
        <v>51</v>
      </c>
      <c r="B66" s="5" t="str">
        <f t="shared" si="15"/>
        <v/>
      </c>
      <c r="C66" s="5" t="str">
        <f t="shared" si="16"/>
        <v/>
      </c>
      <c r="D66" s="61"/>
      <c r="E66" s="61"/>
      <c r="F66" s="62"/>
      <c r="G66" s="62"/>
      <c r="H66" s="61"/>
      <c r="I66" s="6" t="str">
        <f t="shared" si="17"/>
        <v/>
      </c>
      <c r="J66">
        <f t="shared" si="8"/>
        <v>51</v>
      </c>
      <c r="K66" s="5" t="str">
        <f t="shared" si="12"/>
        <v/>
      </c>
      <c r="L66" s="5" t="str">
        <f t="shared" si="13"/>
        <v/>
      </c>
      <c r="M66" s="61"/>
      <c r="N66" s="61"/>
      <c r="O66" s="62"/>
      <c r="P66" s="62"/>
      <c r="Q66" s="61"/>
      <c r="R66" s="6" t="str">
        <f t="shared" si="14"/>
        <v/>
      </c>
    </row>
    <row r="67" spans="1:18">
      <c r="A67">
        <f t="shared" si="7"/>
        <v>52</v>
      </c>
      <c r="B67" s="5" t="str">
        <f t="shared" si="15"/>
        <v/>
      </c>
      <c r="C67" s="5" t="str">
        <f t="shared" si="16"/>
        <v/>
      </c>
      <c r="D67" s="61"/>
      <c r="E67" s="61"/>
      <c r="F67" s="62"/>
      <c r="G67" s="62"/>
      <c r="H67" s="61"/>
      <c r="I67" s="6" t="str">
        <f t="shared" si="17"/>
        <v/>
      </c>
      <c r="J67">
        <f t="shared" si="8"/>
        <v>52</v>
      </c>
      <c r="K67" s="5" t="str">
        <f t="shared" si="12"/>
        <v/>
      </c>
      <c r="L67" s="5" t="str">
        <f t="shared" si="13"/>
        <v/>
      </c>
      <c r="M67" s="61"/>
      <c r="N67" s="61"/>
      <c r="O67" s="62"/>
      <c r="P67" s="62"/>
      <c r="Q67" s="61"/>
      <c r="R67" s="6" t="str">
        <f t="shared" si="14"/>
        <v/>
      </c>
    </row>
    <row r="68" spans="1:18">
      <c r="A68">
        <f t="shared" si="7"/>
        <v>53</v>
      </c>
      <c r="B68" s="5" t="str">
        <f t="shared" si="15"/>
        <v/>
      </c>
      <c r="C68" s="5" t="str">
        <f t="shared" si="16"/>
        <v/>
      </c>
      <c r="D68" s="61"/>
      <c r="E68" s="61"/>
      <c r="F68" s="62"/>
      <c r="G68" s="62"/>
      <c r="H68" s="61"/>
      <c r="I68" s="6" t="str">
        <f t="shared" si="17"/>
        <v/>
      </c>
      <c r="J68">
        <f t="shared" si="8"/>
        <v>53</v>
      </c>
      <c r="K68" s="5" t="str">
        <f t="shared" si="12"/>
        <v/>
      </c>
      <c r="L68" s="5" t="str">
        <f t="shared" si="13"/>
        <v/>
      </c>
      <c r="M68" s="61"/>
      <c r="N68" s="61"/>
      <c r="O68" s="62"/>
      <c r="P68" s="62"/>
      <c r="Q68" s="61"/>
      <c r="R68" s="6" t="str">
        <f t="shared" si="14"/>
        <v/>
      </c>
    </row>
    <row r="69" spans="1:18">
      <c r="A69">
        <f t="shared" si="7"/>
        <v>54</v>
      </c>
      <c r="B69" s="5" t="str">
        <f t="shared" si="15"/>
        <v/>
      </c>
      <c r="C69" s="5" t="str">
        <f t="shared" si="16"/>
        <v/>
      </c>
      <c r="D69" s="61"/>
      <c r="E69" s="61"/>
      <c r="F69" s="62"/>
      <c r="G69" s="62"/>
      <c r="H69" s="61"/>
      <c r="I69" s="6" t="str">
        <f t="shared" si="17"/>
        <v/>
      </c>
      <c r="J69">
        <f t="shared" si="8"/>
        <v>54</v>
      </c>
      <c r="K69" s="5" t="str">
        <f t="shared" si="12"/>
        <v/>
      </c>
      <c r="L69" s="5" t="str">
        <f t="shared" si="13"/>
        <v/>
      </c>
      <c r="M69" s="61"/>
      <c r="N69" s="61"/>
      <c r="O69" s="62"/>
      <c r="P69" s="62"/>
      <c r="Q69" s="61"/>
      <c r="R69" s="6" t="str">
        <f t="shared" si="14"/>
        <v/>
      </c>
    </row>
    <row r="70" spans="1:18">
      <c r="A70">
        <f t="shared" si="7"/>
        <v>55</v>
      </c>
      <c r="B70" s="5" t="str">
        <f t="shared" si="15"/>
        <v/>
      </c>
      <c r="C70" s="5" t="str">
        <f t="shared" si="16"/>
        <v/>
      </c>
      <c r="D70" s="61"/>
      <c r="E70" s="61"/>
      <c r="F70" s="62"/>
      <c r="G70" s="62"/>
      <c r="H70" s="61"/>
      <c r="I70" s="6" t="str">
        <f t="shared" si="17"/>
        <v/>
      </c>
      <c r="J70">
        <f t="shared" si="8"/>
        <v>55</v>
      </c>
      <c r="K70" s="5" t="str">
        <f t="shared" si="12"/>
        <v/>
      </c>
      <c r="L70" s="5" t="str">
        <f t="shared" si="13"/>
        <v/>
      </c>
      <c r="M70" s="61"/>
      <c r="N70" s="61"/>
      <c r="O70" s="62"/>
      <c r="P70" s="62"/>
      <c r="Q70" s="61"/>
      <c r="R70" s="6" t="str">
        <f t="shared" si="14"/>
        <v/>
      </c>
    </row>
    <row r="71" spans="1:18">
      <c r="A71">
        <f t="shared" si="7"/>
        <v>56</v>
      </c>
      <c r="B71" s="5" t="str">
        <f t="shared" ref="B71:B75" si="18">IF(F71="","",$C$5&amp;"")</f>
        <v/>
      </c>
      <c r="C71" s="5" t="str">
        <f t="shared" ref="C71:C75" si="19">IF(F71="","",$E$14)</f>
        <v/>
      </c>
      <c r="D71" s="61"/>
      <c r="E71" s="61"/>
      <c r="F71" s="62"/>
      <c r="G71" s="62"/>
      <c r="H71" s="61"/>
      <c r="I71" s="6" t="str">
        <f t="shared" ref="I71:I75" si="20">IF(F71="","",$E$5)</f>
        <v/>
      </c>
      <c r="J71">
        <f t="shared" si="8"/>
        <v>56</v>
      </c>
      <c r="K71" s="5" t="str">
        <f t="shared" si="12"/>
        <v/>
      </c>
      <c r="L71" s="5" t="str">
        <f t="shared" si="13"/>
        <v/>
      </c>
      <c r="M71" s="61"/>
      <c r="N71" s="61"/>
      <c r="O71" s="62"/>
      <c r="P71" s="62"/>
      <c r="Q71" s="61"/>
      <c r="R71" s="6" t="str">
        <f t="shared" si="14"/>
        <v/>
      </c>
    </row>
    <row r="72" spans="1:18">
      <c r="A72">
        <f t="shared" si="7"/>
        <v>57</v>
      </c>
      <c r="B72" s="5" t="str">
        <f t="shared" si="18"/>
        <v/>
      </c>
      <c r="C72" s="5" t="str">
        <f t="shared" si="19"/>
        <v/>
      </c>
      <c r="D72" s="61"/>
      <c r="E72" s="61"/>
      <c r="F72" s="62"/>
      <c r="G72" s="62"/>
      <c r="H72" s="61"/>
      <c r="I72" s="6" t="str">
        <f t="shared" si="20"/>
        <v/>
      </c>
      <c r="J72">
        <f t="shared" si="8"/>
        <v>57</v>
      </c>
      <c r="K72" s="5" t="str">
        <f t="shared" si="12"/>
        <v/>
      </c>
      <c r="L72" s="5" t="str">
        <f t="shared" si="13"/>
        <v/>
      </c>
      <c r="M72" s="61"/>
      <c r="N72" s="61"/>
      <c r="O72" s="62"/>
      <c r="P72" s="62"/>
      <c r="Q72" s="61"/>
      <c r="R72" s="6" t="str">
        <f t="shared" si="14"/>
        <v/>
      </c>
    </row>
    <row r="73" spans="1:18">
      <c r="A73">
        <f t="shared" si="7"/>
        <v>58</v>
      </c>
      <c r="B73" s="5" t="str">
        <f t="shared" si="18"/>
        <v/>
      </c>
      <c r="C73" s="5" t="str">
        <f t="shared" si="19"/>
        <v/>
      </c>
      <c r="D73" s="61"/>
      <c r="E73" s="61"/>
      <c r="F73" s="62"/>
      <c r="G73" s="62"/>
      <c r="H73" s="61"/>
      <c r="I73" s="6" t="str">
        <f t="shared" si="20"/>
        <v/>
      </c>
      <c r="J73">
        <f t="shared" si="8"/>
        <v>58</v>
      </c>
      <c r="K73" s="5" t="str">
        <f t="shared" si="12"/>
        <v/>
      </c>
      <c r="L73" s="5" t="str">
        <f t="shared" si="13"/>
        <v/>
      </c>
      <c r="M73" s="61"/>
      <c r="N73" s="61"/>
      <c r="O73" s="62"/>
      <c r="P73" s="62"/>
      <c r="Q73" s="61"/>
      <c r="R73" s="6" t="str">
        <f t="shared" si="14"/>
        <v/>
      </c>
    </row>
    <row r="74" spans="1:18">
      <c r="A74">
        <f t="shared" si="7"/>
        <v>59</v>
      </c>
      <c r="B74" s="5" t="str">
        <f t="shared" si="18"/>
        <v/>
      </c>
      <c r="C74" s="5" t="str">
        <f t="shared" si="19"/>
        <v/>
      </c>
      <c r="D74" s="61"/>
      <c r="E74" s="61"/>
      <c r="F74" s="62"/>
      <c r="G74" s="62"/>
      <c r="H74" s="61"/>
      <c r="I74" s="6" t="str">
        <f t="shared" si="20"/>
        <v/>
      </c>
      <c r="J74">
        <f t="shared" si="8"/>
        <v>59</v>
      </c>
      <c r="K74" s="5" t="str">
        <f t="shared" si="12"/>
        <v/>
      </c>
      <c r="L74" s="5" t="str">
        <f t="shared" si="13"/>
        <v/>
      </c>
      <c r="M74" s="61"/>
      <c r="N74" s="61"/>
      <c r="O74" s="62"/>
      <c r="P74" s="62"/>
      <c r="Q74" s="61"/>
      <c r="R74" s="6" t="str">
        <f t="shared" si="14"/>
        <v/>
      </c>
    </row>
    <row r="75" spans="1:18">
      <c r="A75">
        <f t="shared" si="7"/>
        <v>60</v>
      </c>
      <c r="B75" s="5" t="str">
        <f t="shared" si="18"/>
        <v/>
      </c>
      <c r="C75" s="5" t="str">
        <f t="shared" si="19"/>
        <v/>
      </c>
      <c r="D75" s="61"/>
      <c r="E75" s="61"/>
      <c r="F75" s="62"/>
      <c r="G75" s="62"/>
      <c r="H75" s="61"/>
      <c r="I75" s="6" t="str">
        <f t="shared" si="20"/>
        <v/>
      </c>
      <c r="J75">
        <f t="shared" si="8"/>
        <v>60</v>
      </c>
      <c r="K75" s="5" t="str">
        <f t="shared" si="12"/>
        <v/>
      </c>
      <c r="L75" s="5" t="str">
        <f t="shared" si="13"/>
        <v/>
      </c>
      <c r="M75" s="61"/>
      <c r="N75" s="61"/>
      <c r="O75" s="62"/>
      <c r="P75" s="62"/>
      <c r="Q75" s="61"/>
      <c r="R75" s="6" t="str">
        <f t="shared" si="14"/>
        <v/>
      </c>
    </row>
  </sheetData>
  <sheetProtection sheet="1" objects="1" scenarios="1"/>
  <mergeCells count="17">
    <mergeCell ref="E4:F4"/>
    <mergeCell ref="J3:O4"/>
    <mergeCell ref="K9:L9"/>
    <mergeCell ref="E5:F5"/>
    <mergeCell ref="D7:G7"/>
    <mergeCell ref="D9:E9"/>
    <mergeCell ref="D12:E12"/>
    <mergeCell ref="D10:G10"/>
    <mergeCell ref="K11:L11"/>
    <mergeCell ref="K10:L10"/>
    <mergeCell ref="A7:C7"/>
    <mergeCell ref="A9:C9"/>
    <mergeCell ref="A10:C10"/>
    <mergeCell ref="A11:C11"/>
    <mergeCell ref="A12:C12"/>
    <mergeCell ref="K12:L12"/>
    <mergeCell ref="D11:E11"/>
  </mergeCells>
  <phoneticPr fontId="1"/>
  <conditionalFormatting sqref="C16:M75">
    <cfRule type="cellIs" dxfId="10" priority="1" operator="equal">
      <formula>"女子"</formula>
    </cfRule>
    <cfRule type="cellIs" dxfId="9" priority="2" operator="equal">
      <formula>"男子"</formula>
    </cfRule>
  </conditionalFormatting>
  <conditionalFormatting sqref="E5">
    <cfRule type="expression" dxfId="8" priority="21">
      <formula>LEN($E$5)&gt;7</formula>
    </cfRule>
  </conditionalFormatting>
  <dataValidations count="5">
    <dataValidation imeMode="halfKatakana" allowBlank="1" showInputMessage="1" showErrorMessage="1" sqref="G15:G75 P15:P75" xr:uid="{00000000-0002-0000-0100-000000000000}"/>
    <dataValidation type="list" allowBlank="1" showInputMessage="1" showErrorMessage="1" sqref="N10:N12" xr:uid="{00000000-0002-0000-0100-000002000000}">
      <formula1>"あり,なし"</formula1>
    </dataValidation>
    <dataValidation type="list" allowBlank="1" showInputMessage="1" sqref="M10:M12" xr:uid="{00000000-0002-0000-0100-000003000000}">
      <formula1>"何でも可,スターター,出発係,跳躍,投擲,周回,監察,写真判定,風力,アナウンサー"</formula1>
    </dataValidation>
    <dataValidation type="list" allowBlank="1" showInputMessage="1" showErrorMessage="1" sqref="D16:D75 M16:M75" xr:uid="{DAC25E31-DA29-4EAC-B192-75152F66BE5D}">
      <formula1>"中学,高校,大学,一般"</formula1>
    </dataValidation>
    <dataValidation imeMode="halfAlpha" allowBlank="1" showInputMessage="1" showErrorMessage="1" sqref="H16:H75 Q16:Q75" xr:uid="{91948388-50D4-46D1-B527-7AD086089DCE}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65"/>
  <sheetViews>
    <sheetView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6" sqref="H6"/>
    </sheetView>
  </sheetViews>
  <sheetFormatPr defaultRowHeight="13.5"/>
  <cols>
    <col min="1" max="1" width="3.875" bestFit="1" customWidth="1"/>
    <col min="2" max="2" width="11.25" customWidth="1"/>
    <col min="3" max="3" width="7.25" customWidth="1"/>
    <col min="4" max="4" width="13" customWidth="1"/>
    <col min="5" max="5" width="6" bestFit="1" customWidth="1"/>
    <col min="6" max="6" width="9.5" customWidth="1"/>
    <col min="7" max="19" width="7.375" customWidth="1"/>
    <col min="20" max="20" width="7.125" bestFit="1" customWidth="1"/>
  </cols>
  <sheetData>
    <row r="1" spans="1:22">
      <c r="A1" s="3" t="str">
        <f>選手登録!B1</f>
        <v>第</v>
      </c>
      <c r="B1" s="5">
        <f>選手登録!C1</f>
        <v>1</v>
      </c>
      <c r="C1" t="str">
        <f>選手登録!D1&amp;"　個人競技申し込み"</f>
        <v>回　河北郡市陸上競技記録会2026　個人競技申し込み</v>
      </c>
    </row>
    <row r="2" spans="1:22">
      <c r="B2" s="8" t="s">
        <v>57</v>
      </c>
      <c r="F2" s="1"/>
      <c r="G2" t="s">
        <v>3</v>
      </c>
      <c r="K2" s="19"/>
      <c r="L2" s="19"/>
      <c r="M2" s="2" t="s">
        <v>66</v>
      </c>
    </row>
    <row r="3" spans="1:22">
      <c r="B3" s="2" t="s">
        <v>58</v>
      </c>
      <c r="F3" s="7"/>
      <c r="G3" t="s">
        <v>56</v>
      </c>
      <c r="O3" s="10" t="s">
        <v>43</v>
      </c>
    </row>
    <row r="4" spans="1:22">
      <c r="B4" s="107" t="s">
        <v>9</v>
      </c>
      <c r="F4" s="9"/>
      <c r="H4" s="135" t="s">
        <v>44</v>
      </c>
      <c r="I4" s="136"/>
      <c r="J4" s="136"/>
      <c r="K4" s="136"/>
      <c r="L4" s="136"/>
      <c r="M4" s="136"/>
      <c r="N4" s="136"/>
      <c r="O4" s="136"/>
      <c r="P4" s="137"/>
      <c r="Q4" s="138" t="s">
        <v>45</v>
      </c>
      <c r="R4" s="138"/>
      <c r="S4" s="138"/>
      <c r="T4" s="138"/>
      <c r="U4" s="139" t="s">
        <v>46</v>
      </c>
    </row>
    <row r="5" spans="1:22">
      <c r="A5" t="s">
        <v>14</v>
      </c>
      <c r="B5" s="108" t="s">
        <v>55</v>
      </c>
      <c r="C5" s="108" t="s">
        <v>33</v>
      </c>
      <c r="D5" s="108" t="s">
        <v>11</v>
      </c>
      <c r="E5" s="108" t="s">
        <v>34</v>
      </c>
      <c r="F5" s="108" t="s">
        <v>13</v>
      </c>
      <c r="G5" s="108" t="s">
        <v>12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159</v>
      </c>
      <c r="M5" s="5" t="s">
        <v>19</v>
      </c>
      <c r="N5" s="5" t="s">
        <v>20</v>
      </c>
      <c r="O5" s="5" t="s">
        <v>21</v>
      </c>
      <c r="P5" s="5" t="s">
        <v>42</v>
      </c>
      <c r="Q5" s="5" t="s">
        <v>27</v>
      </c>
      <c r="R5" s="5" t="s">
        <v>28</v>
      </c>
      <c r="S5" s="5" t="s">
        <v>29</v>
      </c>
      <c r="T5" s="5" t="s">
        <v>30</v>
      </c>
      <c r="U5" s="140"/>
    </row>
    <row r="6" spans="1:22">
      <c r="A6">
        <v>1</v>
      </c>
      <c r="B6" s="5" t="str">
        <f>IF(選手登録!D16="","",選手登録!D16)</f>
        <v/>
      </c>
      <c r="C6" s="5" t="str">
        <f>IF(選手登録!E16="","",選手登録!E16)</f>
        <v/>
      </c>
      <c r="D6" s="7" t="str">
        <f>IF(選手登録!F16="","",選手登録!F16)</f>
        <v/>
      </c>
      <c r="E6" s="7" t="str">
        <f>IF(選手登録!G16="","",選手登録!G16)</f>
        <v/>
      </c>
      <c r="F6" s="5" t="str">
        <f>IF(選手登録!H16="","",選手登録!H16)</f>
        <v/>
      </c>
      <c r="G6" s="6" t="str">
        <f>IF(選手登録!I16="","",選手登録!I16)</f>
        <v/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7">
        <f>COUNTA(H6:T6)</f>
        <v>0</v>
      </c>
      <c r="V6" t="s">
        <v>22</v>
      </c>
    </row>
    <row r="7" spans="1:22">
      <c r="A7">
        <f>A6+1</f>
        <v>2</v>
      </c>
      <c r="B7" s="5" t="str">
        <f>IF(選手登録!D17="","",選手登録!D17)</f>
        <v/>
      </c>
      <c r="C7" s="5" t="str">
        <f>IF(選手登録!E17="","",選手登録!E17)</f>
        <v/>
      </c>
      <c r="D7" s="7" t="str">
        <f>IF(選手登録!F17="","",選手登録!F17)</f>
        <v/>
      </c>
      <c r="E7" s="7" t="str">
        <f>IF(選手登録!G17="","",選手登録!G17)</f>
        <v/>
      </c>
      <c r="F7" s="5" t="str">
        <f>IF(選手登録!H17="","",選手登録!H17)</f>
        <v/>
      </c>
      <c r="G7" s="6" t="str">
        <f>IF(選手登録!I17="","",選手登録!I17)</f>
        <v/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7">
        <f t="shared" ref="U7:U35" si="0">COUNTA(H7:T7)</f>
        <v>0</v>
      </c>
      <c r="V7" t="s">
        <v>5</v>
      </c>
    </row>
    <row r="8" spans="1:22">
      <c r="A8">
        <f t="shared" ref="A8:A65" si="1">A7+1</f>
        <v>3</v>
      </c>
      <c r="B8" s="5" t="str">
        <f>IF(選手登録!D18="","",選手登録!D18)</f>
        <v/>
      </c>
      <c r="C8" s="5" t="str">
        <f>IF(選手登録!E18="","",選手登録!E18)</f>
        <v/>
      </c>
      <c r="D8" s="7" t="str">
        <f>IF(選手登録!F18="","",選手登録!F18)</f>
        <v/>
      </c>
      <c r="E8" s="7" t="str">
        <f>IF(選手登録!G18="","",選手登録!G18)</f>
        <v/>
      </c>
      <c r="F8" s="5" t="str">
        <f>IF(選手登録!H18="","",選手登録!H18)</f>
        <v/>
      </c>
      <c r="G8" s="6" t="str">
        <f>IF(選手登録!I18="","",選手登録!I18)</f>
        <v/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7">
        <f t="shared" si="0"/>
        <v>0</v>
      </c>
      <c r="V8" t="s">
        <v>23</v>
      </c>
    </row>
    <row r="9" spans="1:22">
      <c r="A9">
        <f t="shared" si="1"/>
        <v>4</v>
      </c>
      <c r="B9" s="5" t="str">
        <f>IF(選手登録!D19="","",選手登録!D19)</f>
        <v/>
      </c>
      <c r="C9" s="5" t="str">
        <f>IF(選手登録!E19="","",選手登録!E19)</f>
        <v/>
      </c>
      <c r="D9" s="7" t="str">
        <f>IF(選手登録!F19="","",選手登録!F19)</f>
        <v/>
      </c>
      <c r="E9" s="7" t="str">
        <f>IF(選手登録!G19="","",選手登録!G19)</f>
        <v/>
      </c>
      <c r="F9" s="5" t="str">
        <f>IF(選手登録!H19="","",選手登録!H19)</f>
        <v/>
      </c>
      <c r="G9" s="6" t="str">
        <f>IF(選手登録!I19="","",選手登録!I19)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7">
        <f t="shared" si="0"/>
        <v>0</v>
      </c>
      <c r="V9" t="s">
        <v>24</v>
      </c>
    </row>
    <row r="10" spans="1:22">
      <c r="A10">
        <f t="shared" si="1"/>
        <v>5</v>
      </c>
      <c r="B10" s="5" t="str">
        <f>IF(選手登録!D20="","",選手登録!D20)</f>
        <v/>
      </c>
      <c r="C10" s="5" t="str">
        <f>IF(選手登録!E20="","",選手登録!E20)</f>
        <v/>
      </c>
      <c r="D10" s="7" t="str">
        <f>IF(選手登録!F20="","",選手登録!F20)</f>
        <v/>
      </c>
      <c r="E10" s="7" t="str">
        <f>IF(選手登録!G20="","",選手登録!G20)</f>
        <v/>
      </c>
      <c r="F10" s="5" t="str">
        <f>IF(選手登録!H20="","",選手登録!H20)</f>
        <v/>
      </c>
      <c r="G10" s="6" t="str">
        <f>IF(選手登録!I20="","",選手登録!I20)</f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7">
        <f t="shared" si="0"/>
        <v>0</v>
      </c>
      <c r="V10" t="s">
        <v>152</v>
      </c>
    </row>
    <row r="11" spans="1:22">
      <c r="A11">
        <f t="shared" si="1"/>
        <v>6</v>
      </c>
      <c r="B11" s="5" t="str">
        <f>IF(選手登録!D21="","",選手登録!D21)</f>
        <v/>
      </c>
      <c r="C11" s="5" t="str">
        <f>IF(選手登録!E21="","",選手登録!E21)</f>
        <v/>
      </c>
      <c r="D11" s="7" t="str">
        <f>IF(選手登録!F21="","",選手登録!F21)</f>
        <v/>
      </c>
      <c r="E11" s="7" t="str">
        <f>IF(選手登録!G21="","",選手登録!G21)</f>
        <v/>
      </c>
      <c r="F11" s="5" t="str">
        <f>IF(選手登録!H21="","",選手登録!H21)</f>
        <v/>
      </c>
      <c r="G11" s="6" t="str">
        <f>IF(選手登録!I21="","",選手登録!I21)</f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7">
        <f t="shared" si="0"/>
        <v>0</v>
      </c>
      <c r="V11" t="s">
        <v>50</v>
      </c>
    </row>
    <row r="12" spans="1:22">
      <c r="A12">
        <f t="shared" si="1"/>
        <v>7</v>
      </c>
      <c r="B12" s="5" t="str">
        <f>IF(選手登録!D22="","",選手登録!D22)</f>
        <v/>
      </c>
      <c r="C12" s="5" t="str">
        <f>IF(選手登録!E22="","",選手登録!E22)</f>
        <v/>
      </c>
      <c r="D12" s="7" t="str">
        <f>IF(選手登録!F22="","",選手登録!F22)</f>
        <v/>
      </c>
      <c r="E12" s="7" t="str">
        <f>IF(選手登録!G22="","",選手登録!G22)</f>
        <v/>
      </c>
      <c r="F12" s="5" t="str">
        <f>IF(選手登録!H22="","",選手登録!H22)</f>
        <v/>
      </c>
      <c r="G12" s="6" t="str">
        <f>IF(選手登録!I22="","",選手登録!I22)</f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7">
        <f t="shared" si="0"/>
        <v>0</v>
      </c>
      <c r="V12" t="s">
        <v>51</v>
      </c>
    </row>
    <row r="13" spans="1:22">
      <c r="A13">
        <f t="shared" si="1"/>
        <v>8</v>
      </c>
      <c r="B13" s="5" t="str">
        <f>IF(選手登録!D23="","",選手登録!D23)</f>
        <v/>
      </c>
      <c r="C13" s="5" t="str">
        <f>IF(選手登録!E23="","",選手登録!E23)</f>
        <v/>
      </c>
      <c r="D13" s="7" t="str">
        <f>IF(選手登録!F23="","",選手登録!F23)</f>
        <v/>
      </c>
      <c r="E13" s="7" t="str">
        <f>IF(選手登録!G23="","",選手登録!G23)</f>
        <v/>
      </c>
      <c r="F13" s="5" t="str">
        <f>IF(選手登録!H23="","",選手登録!H23)</f>
        <v/>
      </c>
      <c r="G13" s="6" t="str">
        <f>IF(選手登録!I23="","",選手登録!I23)</f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7">
        <f t="shared" si="0"/>
        <v>0</v>
      </c>
    </row>
    <row r="14" spans="1:22">
      <c r="A14">
        <f t="shared" si="1"/>
        <v>9</v>
      </c>
      <c r="B14" s="5" t="str">
        <f>IF(選手登録!D24="","",選手登録!D24)</f>
        <v/>
      </c>
      <c r="C14" s="5" t="str">
        <f>IF(選手登録!E24="","",選手登録!E24)</f>
        <v/>
      </c>
      <c r="D14" s="7" t="str">
        <f>IF(選手登録!F24="","",選手登録!F24)</f>
        <v/>
      </c>
      <c r="E14" s="7" t="str">
        <f>IF(選手登録!G24="","",選手登録!G24)</f>
        <v/>
      </c>
      <c r="F14" s="5" t="str">
        <f>IF(選手登録!H24="","",選手登録!H24)</f>
        <v/>
      </c>
      <c r="G14" s="6" t="str">
        <f>IF(選手登録!I24="","",選手登録!I24)</f>
        <v/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7">
        <f t="shared" si="0"/>
        <v>0</v>
      </c>
      <c r="V14" t="s">
        <v>25</v>
      </c>
    </row>
    <row r="15" spans="1:22">
      <c r="A15">
        <f t="shared" si="1"/>
        <v>10</v>
      </c>
      <c r="B15" s="5" t="str">
        <f>IF(選手登録!D25="","",選手登録!D25)</f>
        <v/>
      </c>
      <c r="C15" s="5" t="str">
        <f>IF(選手登録!E25="","",選手登録!E25)</f>
        <v/>
      </c>
      <c r="D15" s="7" t="str">
        <f>IF(選手登録!F25="","",選手登録!F25)</f>
        <v/>
      </c>
      <c r="E15" s="7" t="str">
        <f>IF(選手登録!G25="","",選手登録!G25)</f>
        <v/>
      </c>
      <c r="F15" s="5" t="str">
        <f>IF(選手登録!H25="","",選手登録!H25)</f>
        <v/>
      </c>
      <c r="G15" s="6" t="str">
        <f>IF(選手登録!I25="","",選手登録!I25)</f>
        <v/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7">
        <f t="shared" si="0"/>
        <v>0</v>
      </c>
      <c r="V15" t="s">
        <v>26</v>
      </c>
    </row>
    <row r="16" spans="1:22">
      <c r="A16">
        <f t="shared" si="1"/>
        <v>11</v>
      </c>
      <c r="B16" s="5" t="str">
        <f>IF(選手登録!D26="","",選手登録!D26)</f>
        <v/>
      </c>
      <c r="C16" s="5" t="str">
        <f>IF(選手登録!E26="","",選手登録!E26)</f>
        <v/>
      </c>
      <c r="D16" s="7" t="str">
        <f>IF(選手登録!F26="","",選手登録!F26)</f>
        <v/>
      </c>
      <c r="E16" s="7" t="str">
        <f>IF(選手登録!G26="","",選手登録!G26)</f>
        <v/>
      </c>
      <c r="F16" s="5" t="str">
        <f>IF(選手登録!H26="","",選手登録!H26)</f>
        <v/>
      </c>
      <c r="G16" s="6" t="str">
        <f>IF(選手登録!I26="","",選手登録!I26)</f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7">
        <f t="shared" si="0"/>
        <v>0</v>
      </c>
    </row>
    <row r="17" spans="1:22">
      <c r="A17">
        <f t="shared" si="1"/>
        <v>12</v>
      </c>
      <c r="B17" s="5" t="str">
        <f>IF(選手登録!D27="","",選手登録!D27)</f>
        <v/>
      </c>
      <c r="C17" s="5" t="str">
        <f>IF(選手登録!E27="","",選手登録!E27)</f>
        <v/>
      </c>
      <c r="D17" s="7" t="str">
        <f>IF(選手登録!F27="","",選手登録!F27)</f>
        <v/>
      </c>
      <c r="E17" s="7" t="str">
        <f>IF(選手登録!G27="","",選手登録!G27)</f>
        <v/>
      </c>
      <c r="F17" s="5" t="str">
        <f>IF(選手登録!H27="","",選手登録!H27)</f>
        <v/>
      </c>
      <c r="G17" s="6" t="str">
        <f>IF(選手登録!I27="","",選手登録!I27)</f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7">
        <f t="shared" si="0"/>
        <v>0</v>
      </c>
      <c r="V17" t="s">
        <v>47</v>
      </c>
    </row>
    <row r="18" spans="1:22">
      <c r="A18">
        <f t="shared" si="1"/>
        <v>13</v>
      </c>
      <c r="B18" s="5" t="str">
        <f>IF(選手登録!D28="","",選手登録!D28)</f>
        <v/>
      </c>
      <c r="C18" s="5" t="str">
        <f>IF(選手登録!E28="","",選手登録!E28)</f>
        <v/>
      </c>
      <c r="D18" s="7" t="str">
        <f>IF(選手登録!F28="","",選手登録!F28)</f>
        <v/>
      </c>
      <c r="E18" s="7" t="str">
        <f>IF(選手登録!G28="","",選手登録!G28)</f>
        <v/>
      </c>
      <c r="F18" s="5" t="str">
        <f>IF(選手登録!H28="","",選手登録!H28)</f>
        <v/>
      </c>
      <c r="G18" s="6" t="str">
        <f>IF(選手登録!I28="","",選手登録!I28)</f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7">
        <f t="shared" si="0"/>
        <v>0</v>
      </c>
      <c r="V18" t="s">
        <v>48</v>
      </c>
    </row>
    <row r="19" spans="1:22">
      <c r="A19">
        <f t="shared" si="1"/>
        <v>14</v>
      </c>
      <c r="B19" s="5" t="str">
        <f>IF(選手登録!D29="","",選手登録!D29)</f>
        <v/>
      </c>
      <c r="C19" s="5" t="str">
        <f>IF(選手登録!E29="","",選手登録!E29)</f>
        <v/>
      </c>
      <c r="D19" s="7" t="str">
        <f>IF(選手登録!F29="","",選手登録!F29)</f>
        <v/>
      </c>
      <c r="E19" s="7" t="str">
        <f>IF(選手登録!G29="","",選手登録!G29)</f>
        <v/>
      </c>
      <c r="F19" s="5" t="str">
        <f>IF(選手登録!H29="","",選手登録!H29)</f>
        <v/>
      </c>
      <c r="G19" s="6" t="str">
        <f>IF(選手登録!I29="","",選手登録!I29)</f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7">
        <f t="shared" si="0"/>
        <v>0</v>
      </c>
      <c r="V19" t="s">
        <v>49</v>
      </c>
    </row>
    <row r="20" spans="1:22">
      <c r="A20">
        <f t="shared" si="1"/>
        <v>15</v>
      </c>
      <c r="B20" s="5" t="str">
        <f>IF(選手登録!D30="","",選手登録!D30)</f>
        <v/>
      </c>
      <c r="C20" s="5" t="str">
        <f>IF(選手登録!E30="","",選手登録!E30)</f>
        <v/>
      </c>
      <c r="D20" s="7" t="str">
        <f>IF(選手登録!F30="","",選手登録!F30)</f>
        <v/>
      </c>
      <c r="E20" s="7" t="str">
        <f>IF(選手登録!G30="","",選手登録!G30)</f>
        <v/>
      </c>
      <c r="F20" s="5" t="str">
        <f>IF(選手登録!H30="","",選手登録!H30)</f>
        <v/>
      </c>
      <c r="G20" s="6" t="str">
        <f>IF(選手登録!I30="","",選手登録!I30)</f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7">
        <f t="shared" si="0"/>
        <v>0</v>
      </c>
    </row>
    <row r="21" spans="1:22">
      <c r="A21">
        <f t="shared" si="1"/>
        <v>16</v>
      </c>
      <c r="B21" s="5" t="str">
        <f>IF(選手登録!D31="","",選手登録!D31)</f>
        <v/>
      </c>
      <c r="C21" s="5" t="str">
        <f>IF(選手登録!E31="","",選手登録!E31)</f>
        <v/>
      </c>
      <c r="D21" s="7" t="str">
        <f>IF(選手登録!F31="","",選手登録!F31)</f>
        <v/>
      </c>
      <c r="E21" s="7" t="str">
        <f>IF(選手登録!G31="","",選手登録!G31)</f>
        <v/>
      </c>
      <c r="F21" s="5" t="str">
        <f>IF(選手登録!H31="","",選手登録!H31)</f>
        <v/>
      </c>
      <c r="G21" s="6" t="str">
        <f>IF(選手登録!I31="","",選手登録!I31)</f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7">
        <f t="shared" si="0"/>
        <v>0</v>
      </c>
    </row>
    <row r="22" spans="1:22">
      <c r="A22">
        <f t="shared" si="1"/>
        <v>17</v>
      </c>
      <c r="B22" s="5" t="str">
        <f>IF(選手登録!D32="","",選手登録!D32)</f>
        <v/>
      </c>
      <c r="C22" s="5" t="str">
        <f>IF(選手登録!E32="","",選手登録!E32)</f>
        <v/>
      </c>
      <c r="D22" s="7" t="str">
        <f>IF(選手登録!F32="","",選手登録!F32)</f>
        <v/>
      </c>
      <c r="E22" s="7" t="str">
        <f>IF(選手登録!G32="","",選手登録!G32)</f>
        <v/>
      </c>
      <c r="F22" s="5" t="str">
        <f>IF(選手登録!H32="","",選手登録!H32)</f>
        <v/>
      </c>
      <c r="G22" s="6" t="str">
        <f>IF(選手登録!I32="","",選手登録!I32)</f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7">
        <f t="shared" si="0"/>
        <v>0</v>
      </c>
    </row>
    <row r="23" spans="1:22">
      <c r="A23">
        <f t="shared" si="1"/>
        <v>18</v>
      </c>
      <c r="B23" s="5" t="str">
        <f>IF(選手登録!D33="","",選手登録!D33)</f>
        <v/>
      </c>
      <c r="C23" s="5" t="str">
        <f>IF(選手登録!E33="","",選手登録!E33)</f>
        <v/>
      </c>
      <c r="D23" s="7" t="str">
        <f>IF(選手登録!F33="","",選手登録!F33)</f>
        <v/>
      </c>
      <c r="E23" s="7" t="str">
        <f>IF(選手登録!G33="","",選手登録!G33)</f>
        <v/>
      </c>
      <c r="F23" s="5" t="str">
        <f>IF(選手登録!H33="","",選手登録!H33)</f>
        <v/>
      </c>
      <c r="G23" s="6" t="str">
        <f>IF(選手登録!I33="","",選手登録!I33)</f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7">
        <f t="shared" si="0"/>
        <v>0</v>
      </c>
    </row>
    <row r="24" spans="1:22">
      <c r="A24">
        <f t="shared" si="1"/>
        <v>19</v>
      </c>
      <c r="B24" s="5" t="str">
        <f>IF(選手登録!D34="","",選手登録!D34)</f>
        <v/>
      </c>
      <c r="C24" s="5" t="str">
        <f>IF(選手登録!E34="","",選手登録!E34)</f>
        <v/>
      </c>
      <c r="D24" s="7" t="str">
        <f>IF(選手登録!F34="","",選手登録!F34)</f>
        <v/>
      </c>
      <c r="E24" s="7" t="str">
        <f>IF(選手登録!G34="","",選手登録!G34)</f>
        <v/>
      </c>
      <c r="F24" s="5" t="str">
        <f>IF(選手登録!H34="","",選手登録!H34)</f>
        <v/>
      </c>
      <c r="G24" s="6" t="str">
        <f>IF(選手登録!I34="","",選手登録!I34)</f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7">
        <f t="shared" si="0"/>
        <v>0</v>
      </c>
    </row>
    <row r="25" spans="1:22">
      <c r="A25">
        <f t="shared" si="1"/>
        <v>20</v>
      </c>
      <c r="B25" s="5" t="str">
        <f>IF(選手登録!D35="","",選手登録!D35)</f>
        <v/>
      </c>
      <c r="C25" s="5" t="str">
        <f>IF(選手登録!E35="","",選手登録!E35)</f>
        <v/>
      </c>
      <c r="D25" s="7" t="str">
        <f>IF(選手登録!F35="","",選手登録!F35)</f>
        <v/>
      </c>
      <c r="E25" s="7" t="str">
        <f>IF(選手登録!G35="","",選手登録!G35)</f>
        <v/>
      </c>
      <c r="F25" s="5" t="str">
        <f>IF(選手登録!H35="","",選手登録!H35)</f>
        <v/>
      </c>
      <c r="G25" s="6" t="str">
        <f>IF(選手登録!I35="","",選手登録!I35)</f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7">
        <f t="shared" si="0"/>
        <v>0</v>
      </c>
    </row>
    <row r="26" spans="1:22">
      <c r="A26">
        <f t="shared" si="1"/>
        <v>21</v>
      </c>
      <c r="B26" s="5" t="str">
        <f>IF(選手登録!D36="","",選手登録!D36)</f>
        <v/>
      </c>
      <c r="C26" s="5" t="str">
        <f>IF(選手登録!E36="","",選手登録!E36)</f>
        <v/>
      </c>
      <c r="D26" s="7" t="str">
        <f>IF(選手登録!F36="","",選手登録!F36)</f>
        <v/>
      </c>
      <c r="E26" s="7" t="str">
        <f>IF(選手登録!G36="","",選手登録!G36)</f>
        <v/>
      </c>
      <c r="F26" s="5" t="str">
        <f>IF(選手登録!H36="","",選手登録!H36)</f>
        <v/>
      </c>
      <c r="G26" s="6" t="str">
        <f>IF(選手登録!I36="","",選手登録!I36)</f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7">
        <f t="shared" si="0"/>
        <v>0</v>
      </c>
    </row>
    <row r="27" spans="1:22">
      <c r="A27">
        <f t="shared" si="1"/>
        <v>22</v>
      </c>
      <c r="B27" s="5" t="str">
        <f>IF(選手登録!D37="","",選手登録!D37)</f>
        <v/>
      </c>
      <c r="C27" s="5" t="str">
        <f>IF(選手登録!E37="","",選手登録!E37)</f>
        <v/>
      </c>
      <c r="D27" s="7" t="str">
        <f>IF(選手登録!F37="","",選手登録!F37)</f>
        <v/>
      </c>
      <c r="E27" s="7" t="str">
        <f>IF(選手登録!G37="","",選手登録!G37)</f>
        <v/>
      </c>
      <c r="F27" s="5" t="str">
        <f>IF(選手登録!H37="","",選手登録!H37)</f>
        <v/>
      </c>
      <c r="G27" s="6" t="str">
        <f>IF(選手登録!I37="","",選手登録!I37)</f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7">
        <f t="shared" si="0"/>
        <v>0</v>
      </c>
    </row>
    <row r="28" spans="1:22">
      <c r="A28">
        <f t="shared" si="1"/>
        <v>23</v>
      </c>
      <c r="B28" s="5" t="str">
        <f>IF(選手登録!D38="","",選手登録!D38)</f>
        <v/>
      </c>
      <c r="C28" s="5" t="str">
        <f>IF(選手登録!E38="","",選手登録!E38)</f>
        <v/>
      </c>
      <c r="D28" s="7" t="str">
        <f>IF(選手登録!F38="","",選手登録!F38)</f>
        <v/>
      </c>
      <c r="E28" s="7" t="str">
        <f>IF(選手登録!G38="","",選手登録!G38)</f>
        <v/>
      </c>
      <c r="F28" s="5" t="str">
        <f>IF(選手登録!H38="","",選手登録!H38)</f>
        <v/>
      </c>
      <c r="G28" s="6" t="str">
        <f>IF(選手登録!I38="","",選手登録!I38)</f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7">
        <f t="shared" si="0"/>
        <v>0</v>
      </c>
    </row>
    <row r="29" spans="1:22">
      <c r="A29">
        <f t="shared" si="1"/>
        <v>24</v>
      </c>
      <c r="B29" s="5" t="str">
        <f>IF(選手登録!D39="","",選手登録!D39)</f>
        <v/>
      </c>
      <c r="C29" s="5" t="str">
        <f>IF(選手登録!E39="","",選手登録!E39)</f>
        <v/>
      </c>
      <c r="D29" s="7" t="str">
        <f>IF(選手登録!F39="","",選手登録!F39)</f>
        <v/>
      </c>
      <c r="E29" s="7" t="str">
        <f>IF(選手登録!G39="","",選手登録!G39)</f>
        <v/>
      </c>
      <c r="F29" s="5" t="str">
        <f>IF(選手登録!H39="","",選手登録!H39)</f>
        <v/>
      </c>
      <c r="G29" s="6" t="str">
        <f>IF(選手登録!I39="","",選手登録!I39)</f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7">
        <f t="shared" si="0"/>
        <v>0</v>
      </c>
    </row>
    <row r="30" spans="1:22">
      <c r="A30">
        <f t="shared" si="1"/>
        <v>25</v>
      </c>
      <c r="B30" s="5" t="str">
        <f>IF(選手登録!D40="","",選手登録!D40)</f>
        <v/>
      </c>
      <c r="C30" s="5" t="str">
        <f>IF(選手登録!E40="","",選手登録!E40)</f>
        <v/>
      </c>
      <c r="D30" s="7" t="str">
        <f>IF(選手登録!F40="","",選手登録!F40)</f>
        <v/>
      </c>
      <c r="E30" s="7" t="str">
        <f>IF(選手登録!G40="","",選手登録!G40)</f>
        <v/>
      </c>
      <c r="F30" s="5" t="str">
        <f>IF(選手登録!H40="","",選手登録!H40)</f>
        <v/>
      </c>
      <c r="G30" s="6" t="str">
        <f>IF(選手登録!I40="","",選手登録!I40)</f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7">
        <f t="shared" si="0"/>
        <v>0</v>
      </c>
    </row>
    <row r="31" spans="1:22">
      <c r="A31">
        <f t="shared" si="1"/>
        <v>26</v>
      </c>
      <c r="B31" s="5" t="str">
        <f>IF(選手登録!D41="","",選手登録!D41)</f>
        <v/>
      </c>
      <c r="C31" s="5" t="str">
        <f>IF(選手登録!E41="","",選手登録!E41)</f>
        <v/>
      </c>
      <c r="D31" s="7" t="str">
        <f>IF(選手登録!F41="","",選手登録!F41)</f>
        <v/>
      </c>
      <c r="E31" s="7" t="str">
        <f>IF(選手登録!G41="","",選手登録!G41)</f>
        <v/>
      </c>
      <c r="F31" s="5" t="str">
        <f>IF(選手登録!H41="","",選手登録!H41)</f>
        <v/>
      </c>
      <c r="G31" s="6" t="str">
        <f>IF(選手登録!I41="","",選手登録!I41)</f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7">
        <f t="shared" si="0"/>
        <v>0</v>
      </c>
    </row>
    <row r="32" spans="1:22">
      <c r="A32">
        <f t="shared" si="1"/>
        <v>27</v>
      </c>
      <c r="B32" s="5" t="str">
        <f>IF(選手登録!D42="","",選手登録!D42)</f>
        <v/>
      </c>
      <c r="C32" s="5" t="str">
        <f>IF(選手登録!E42="","",選手登録!E42)</f>
        <v/>
      </c>
      <c r="D32" s="7" t="str">
        <f>IF(選手登録!F42="","",選手登録!F42)</f>
        <v/>
      </c>
      <c r="E32" s="7" t="str">
        <f>IF(選手登録!G42="","",選手登録!G42)</f>
        <v/>
      </c>
      <c r="F32" s="5" t="str">
        <f>IF(選手登録!H42="","",選手登録!H42)</f>
        <v/>
      </c>
      <c r="G32" s="6" t="str">
        <f>IF(選手登録!I42="","",選手登録!I42)</f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7">
        <f t="shared" si="0"/>
        <v>0</v>
      </c>
    </row>
    <row r="33" spans="1:21">
      <c r="A33">
        <f t="shared" si="1"/>
        <v>28</v>
      </c>
      <c r="B33" s="5" t="str">
        <f>IF(選手登録!D43="","",選手登録!D43)</f>
        <v/>
      </c>
      <c r="C33" s="5" t="str">
        <f>IF(選手登録!E43="","",選手登録!E43)</f>
        <v/>
      </c>
      <c r="D33" s="7" t="str">
        <f>IF(選手登録!F43="","",選手登録!F43)</f>
        <v/>
      </c>
      <c r="E33" s="7" t="str">
        <f>IF(選手登録!G43="","",選手登録!G43)</f>
        <v/>
      </c>
      <c r="F33" s="5" t="str">
        <f>IF(選手登録!H43="","",選手登録!H43)</f>
        <v/>
      </c>
      <c r="G33" s="6" t="str">
        <f>IF(選手登録!I43="","",選手登録!I43)</f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7">
        <f t="shared" si="0"/>
        <v>0</v>
      </c>
    </row>
    <row r="34" spans="1:21">
      <c r="A34">
        <f t="shared" si="1"/>
        <v>29</v>
      </c>
      <c r="B34" s="5" t="str">
        <f>IF(選手登録!D44="","",選手登録!D44)</f>
        <v/>
      </c>
      <c r="C34" s="5" t="str">
        <f>IF(選手登録!E44="","",選手登録!E44)</f>
        <v/>
      </c>
      <c r="D34" s="7" t="str">
        <f>IF(選手登録!F44="","",選手登録!F44)</f>
        <v/>
      </c>
      <c r="E34" s="7" t="str">
        <f>IF(選手登録!G44="","",選手登録!G44)</f>
        <v/>
      </c>
      <c r="F34" s="5" t="str">
        <f>IF(選手登録!H44="","",選手登録!H44)</f>
        <v/>
      </c>
      <c r="G34" s="6" t="str">
        <f>IF(選手登録!I44="","",選手登録!I44)</f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7">
        <f t="shared" si="0"/>
        <v>0</v>
      </c>
    </row>
    <row r="35" spans="1:21">
      <c r="A35">
        <f t="shared" si="1"/>
        <v>30</v>
      </c>
      <c r="B35" s="5" t="str">
        <f>IF(選手登録!D45="","",選手登録!D45)</f>
        <v/>
      </c>
      <c r="C35" s="5" t="str">
        <f>IF(選手登録!E45="","",選手登録!E45)</f>
        <v/>
      </c>
      <c r="D35" s="7" t="str">
        <f>IF(選手登録!F45="","",選手登録!F45)</f>
        <v/>
      </c>
      <c r="E35" s="7" t="str">
        <f>IF(選手登録!G45="","",選手登録!G45)</f>
        <v/>
      </c>
      <c r="F35" s="5" t="str">
        <f>IF(選手登録!H45="","",選手登録!H45)</f>
        <v/>
      </c>
      <c r="G35" s="6" t="str">
        <f>IF(選手登録!I45="","",選手登録!I45)</f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7">
        <f t="shared" si="0"/>
        <v>0</v>
      </c>
    </row>
    <row r="36" spans="1:21">
      <c r="A36">
        <f t="shared" si="1"/>
        <v>31</v>
      </c>
      <c r="B36" s="5" t="str">
        <f>IF(選手登録!D46="","",選手登録!D46)</f>
        <v/>
      </c>
      <c r="C36" s="5" t="str">
        <f>IF(選手登録!E46="","",選手登録!E46)</f>
        <v/>
      </c>
      <c r="D36" s="7" t="str">
        <f>IF(選手登録!F46="","",選手登録!F46)</f>
        <v/>
      </c>
      <c r="E36" s="7" t="str">
        <f>IF(選手登録!G46="","",選手登録!G46)</f>
        <v/>
      </c>
      <c r="F36" s="5" t="str">
        <f>IF(選手登録!H46="","",選手登録!H46)</f>
        <v/>
      </c>
      <c r="G36" s="6" t="str">
        <f>IF(選手登録!I46="","",選手登録!I46)</f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7">
        <f t="shared" ref="U36:U62" si="2">COUNTA(H36:T36)</f>
        <v>0</v>
      </c>
    </row>
    <row r="37" spans="1:21">
      <c r="A37">
        <f t="shared" si="1"/>
        <v>32</v>
      </c>
      <c r="B37" s="5" t="str">
        <f>IF(選手登録!D47="","",選手登録!D47)</f>
        <v/>
      </c>
      <c r="C37" s="5" t="str">
        <f>IF(選手登録!E47="","",選手登録!E47)</f>
        <v/>
      </c>
      <c r="D37" s="7" t="str">
        <f>IF(選手登録!F47="","",選手登録!F47)</f>
        <v/>
      </c>
      <c r="E37" s="7" t="str">
        <f>IF(選手登録!G47="","",選手登録!G47)</f>
        <v/>
      </c>
      <c r="F37" s="5" t="str">
        <f>IF(選手登録!H47="","",選手登録!H47)</f>
        <v/>
      </c>
      <c r="G37" s="6" t="str">
        <f>IF(選手登録!I47="","",選手登録!I47)</f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7">
        <f t="shared" si="2"/>
        <v>0</v>
      </c>
    </row>
    <row r="38" spans="1:21">
      <c r="A38">
        <f t="shared" si="1"/>
        <v>33</v>
      </c>
      <c r="B38" s="5" t="str">
        <f>IF(選手登録!D48="","",選手登録!D48)</f>
        <v/>
      </c>
      <c r="C38" s="5" t="str">
        <f>IF(選手登録!E48="","",選手登録!E48)</f>
        <v/>
      </c>
      <c r="D38" s="7" t="str">
        <f>IF(選手登録!F48="","",選手登録!F48)</f>
        <v/>
      </c>
      <c r="E38" s="7" t="str">
        <f>IF(選手登録!G48="","",選手登録!G48)</f>
        <v/>
      </c>
      <c r="F38" s="5" t="str">
        <f>IF(選手登録!H48="","",選手登録!H48)</f>
        <v/>
      </c>
      <c r="G38" s="6" t="str">
        <f>IF(選手登録!I48="","",選手登録!I48)</f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7">
        <f t="shared" si="2"/>
        <v>0</v>
      </c>
    </row>
    <row r="39" spans="1:21">
      <c r="A39">
        <f t="shared" si="1"/>
        <v>34</v>
      </c>
      <c r="B39" s="5" t="str">
        <f>IF(選手登録!D49="","",選手登録!D49)</f>
        <v/>
      </c>
      <c r="C39" s="5" t="str">
        <f>IF(選手登録!E49="","",選手登録!E49)</f>
        <v/>
      </c>
      <c r="D39" s="7" t="str">
        <f>IF(選手登録!F49="","",選手登録!F49)</f>
        <v/>
      </c>
      <c r="E39" s="7" t="str">
        <f>IF(選手登録!G49="","",選手登録!G49)</f>
        <v/>
      </c>
      <c r="F39" s="5" t="str">
        <f>IF(選手登録!H49="","",選手登録!H49)</f>
        <v/>
      </c>
      <c r="G39" s="6" t="str">
        <f>IF(選手登録!I49="","",選手登録!I49)</f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7">
        <f t="shared" si="2"/>
        <v>0</v>
      </c>
    </row>
    <row r="40" spans="1:21">
      <c r="A40">
        <f t="shared" si="1"/>
        <v>35</v>
      </c>
      <c r="B40" s="5" t="str">
        <f>IF(選手登録!D50="","",選手登録!D50)</f>
        <v/>
      </c>
      <c r="C40" s="5" t="str">
        <f>IF(選手登録!E50="","",選手登録!E50)</f>
        <v/>
      </c>
      <c r="D40" s="7" t="str">
        <f>IF(選手登録!F50="","",選手登録!F50)</f>
        <v/>
      </c>
      <c r="E40" s="7" t="str">
        <f>IF(選手登録!G50="","",選手登録!G50)</f>
        <v/>
      </c>
      <c r="F40" s="5" t="str">
        <f>IF(選手登録!H50="","",選手登録!H50)</f>
        <v/>
      </c>
      <c r="G40" s="6" t="str">
        <f>IF(選手登録!I50="","",選手登録!I50)</f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7">
        <f t="shared" si="2"/>
        <v>0</v>
      </c>
    </row>
    <row r="41" spans="1:21">
      <c r="A41">
        <f t="shared" si="1"/>
        <v>36</v>
      </c>
      <c r="B41" s="5" t="str">
        <f>IF(選手登録!D51="","",選手登録!D51)</f>
        <v/>
      </c>
      <c r="C41" s="5" t="str">
        <f>IF(選手登録!E51="","",選手登録!E51)</f>
        <v/>
      </c>
      <c r="D41" s="7" t="str">
        <f>IF(選手登録!F51="","",選手登録!F51)</f>
        <v/>
      </c>
      <c r="E41" s="7" t="str">
        <f>IF(選手登録!G51="","",選手登録!G51)</f>
        <v/>
      </c>
      <c r="F41" s="5" t="str">
        <f>IF(選手登録!H51="","",選手登録!H51)</f>
        <v/>
      </c>
      <c r="G41" s="6" t="str">
        <f>IF(選手登録!I51="","",選手登録!I51)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7">
        <f t="shared" si="2"/>
        <v>0</v>
      </c>
    </row>
    <row r="42" spans="1:21">
      <c r="A42">
        <f t="shared" si="1"/>
        <v>37</v>
      </c>
      <c r="B42" s="5" t="str">
        <f>IF(選手登録!D52="","",選手登録!D52)</f>
        <v/>
      </c>
      <c r="C42" s="5" t="str">
        <f>IF(選手登録!E52="","",選手登録!E52)</f>
        <v/>
      </c>
      <c r="D42" s="7" t="str">
        <f>IF(選手登録!F52="","",選手登録!F52)</f>
        <v/>
      </c>
      <c r="E42" s="7" t="str">
        <f>IF(選手登録!G52="","",選手登録!G52)</f>
        <v/>
      </c>
      <c r="F42" s="5" t="str">
        <f>IF(選手登録!H52="","",選手登録!H52)</f>
        <v/>
      </c>
      <c r="G42" s="6" t="str">
        <f>IF(選手登録!I52="","",選手登録!I52)</f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7">
        <f t="shared" si="2"/>
        <v>0</v>
      </c>
    </row>
    <row r="43" spans="1:21">
      <c r="A43">
        <f t="shared" si="1"/>
        <v>38</v>
      </c>
      <c r="B43" s="5" t="str">
        <f>IF(選手登録!D53="","",選手登録!D53)</f>
        <v/>
      </c>
      <c r="C43" s="5" t="str">
        <f>IF(選手登録!E53="","",選手登録!E53)</f>
        <v/>
      </c>
      <c r="D43" s="7" t="str">
        <f>IF(選手登録!F53="","",選手登録!F53)</f>
        <v/>
      </c>
      <c r="E43" s="7" t="str">
        <f>IF(選手登録!G53="","",選手登録!G53)</f>
        <v/>
      </c>
      <c r="F43" s="5" t="str">
        <f>IF(選手登録!H53="","",選手登録!H53)</f>
        <v/>
      </c>
      <c r="G43" s="6" t="str">
        <f>IF(選手登録!I53="","",選手登録!I53)</f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7">
        <f t="shared" si="2"/>
        <v>0</v>
      </c>
    </row>
    <row r="44" spans="1:21">
      <c r="A44">
        <f t="shared" si="1"/>
        <v>39</v>
      </c>
      <c r="B44" s="5" t="str">
        <f>IF(選手登録!D54="","",選手登録!D54)</f>
        <v/>
      </c>
      <c r="C44" s="5" t="str">
        <f>IF(選手登録!E54="","",選手登録!E54)</f>
        <v/>
      </c>
      <c r="D44" s="7" t="str">
        <f>IF(選手登録!F54="","",選手登録!F54)</f>
        <v/>
      </c>
      <c r="E44" s="7" t="str">
        <f>IF(選手登録!G54="","",選手登録!G54)</f>
        <v/>
      </c>
      <c r="F44" s="5" t="str">
        <f>IF(選手登録!H54="","",選手登録!H54)</f>
        <v/>
      </c>
      <c r="G44" s="6" t="str">
        <f>IF(選手登録!I54="","",選手登録!I54)</f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7">
        <f t="shared" si="2"/>
        <v>0</v>
      </c>
    </row>
    <row r="45" spans="1:21">
      <c r="A45">
        <f t="shared" si="1"/>
        <v>40</v>
      </c>
      <c r="B45" s="5" t="str">
        <f>IF(選手登録!D55="","",選手登録!D55)</f>
        <v/>
      </c>
      <c r="C45" s="5" t="str">
        <f>IF(選手登録!E55="","",選手登録!E55)</f>
        <v/>
      </c>
      <c r="D45" s="7" t="str">
        <f>IF(選手登録!F55="","",選手登録!F55)</f>
        <v/>
      </c>
      <c r="E45" s="7" t="str">
        <f>IF(選手登録!G55="","",選手登録!G55)</f>
        <v/>
      </c>
      <c r="F45" s="5" t="str">
        <f>IF(選手登録!H55="","",選手登録!H55)</f>
        <v/>
      </c>
      <c r="G45" s="6" t="str">
        <f>IF(選手登録!I55="","",選手登録!I55)</f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7">
        <f t="shared" si="2"/>
        <v>0</v>
      </c>
    </row>
    <row r="46" spans="1:21">
      <c r="A46">
        <f t="shared" si="1"/>
        <v>41</v>
      </c>
      <c r="B46" s="5" t="str">
        <f>IF(選手登録!D56="","",選手登録!D56)</f>
        <v/>
      </c>
      <c r="C46" s="5" t="str">
        <f>IF(選手登録!E56="","",選手登録!E56)</f>
        <v/>
      </c>
      <c r="D46" s="7" t="str">
        <f>IF(選手登録!F56="","",選手登録!F56)</f>
        <v/>
      </c>
      <c r="E46" s="7" t="str">
        <f>IF(選手登録!G56="","",選手登録!G56)</f>
        <v/>
      </c>
      <c r="F46" s="5" t="str">
        <f>IF(選手登録!H56="","",選手登録!H56)</f>
        <v/>
      </c>
      <c r="G46" s="6" t="str">
        <f>IF(選手登録!I56="","",選手登録!I56)</f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7">
        <f t="shared" si="2"/>
        <v>0</v>
      </c>
    </row>
    <row r="47" spans="1:21">
      <c r="A47">
        <f t="shared" si="1"/>
        <v>42</v>
      </c>
      <c r="B47" s="5" t="str">
        <f>IF(選手登録!D57="","",選手登録!D57)</f>
        <v/>
      </c>
      <c r="C47" s="5" t="str">
        <f>IF(選手登録!E57="","",選手登録!E57)</f>
        <v/>
      </c>
      <c r="D47" s="7" t="str">
        <f>IF(選手登録!F57="","",選手登録!F57)</f>
        <v/>
      </c>
      <c r="E47" s="7" t="str">
        <f>IF(選手登録!G57="","",選手登録!G57)</f>
        <v/>
      </c>
      <c r="F47" s="5" t="str">
        <f>IF(選手登録!H57="","",選手登録!H57)</f>
        <v/>
      </c>
      <c r="G47" s="6" t="str">
        <f>IF(選手登録!I57="","",選手登録!I57)</f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7">
        <f t="shared" si="2"/>
        <v>0</v>
      </c>
    </row>
    <row r="48" spans="1:21">
      <c r="A48">
        <f t="shared" si="1"/>
        <v>43</v>
      </c>
      <c r="B48" s="5" t="str">
        <f>IF(選手登録!D58="","",選手登録!D58)</f>
        <v/>
      </c>
      <c r="C48" s="5" t="str">
        <f>IF(選手登録!E58="","",選手登録!E58)</f>
        <v/>
      </c>
      <c r="D48" s="7" t="str">
        <f>IF(選手登録!F58="","",選手登録!F58)</f>
        <v/>
      </c>
      <c r="E48" s="7" t="str">
        <f>IF(選手登録!G58="","",選手登録!G58)</f>
        <v/>
      </c>
      <c r="F48" s="5" t="str">
        <f>IF(選手登録!H58="","",選手登録!H58)</f>
        <v/>
      </c>
      <c r="G48" s="6" t="str">
        <f>IF(選手登録!I58="","",選手登録!I58)</f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7">
        <f t="shared" si="2"/>
        <v>0</v>
      </c>
    </row>
    <row r="49" spans="1:21">
      <c r="A49">
        <f t="shared" si="1"/>
        <v>44</v>
      </c>
      <c r="B49" s="5" t="str">
        <f>IF(選手登録!D59="","",選手登録!D59)</f>
        <v/>
      </c>
      <c r="C49" s="5" t="str">
        <f>IF(選手登録!E59="","",選手登録!E59)</f>
        <v/>
      </c>
      <c r="D49" s="7" t="str">
        <f>IF(選手登録!F59="","",選手登録!F59)</f>
        <v/>
      </c>
      <c r="E49" s="7" t="str">
        <f>IF(選手登録!G59="","",選手登録!G59)</f>
        <v/>
      </c>
      <c r="F49" s="5" t="str">
        <f>IF(選手登録!H59="","",選手登録!H59)</f>
        <v/>
      </c>
      <c r="G49" s="6" t="str">
        <f>IF(選手登録!I59="","",選手登録!I59)</f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7">
        <f t="shared" si="2"/>
        <v>0</v>
      </c>
    </row>
    <row r="50" spans="1:21">
      <c r="A50">
        <f t="shared" si="1"/>
        <v>45</v>
      </c>
      <c r="B50" s="5" t="str">
        <f>IF(選手登録!D60="","",選手登録!D60)</f>
        <v/>
      </c>
      <c r="C50" s="5" t="str">
        <f>IF(選手登録!E60="","",選手登録!E60)</f>
        <v/>
      </c>
      <c r="D50" s="7" t="str">
        <f>IF(選手登録!F60="","",選手登録!F60)</f>
        <v/>
      </c>
      <c r="E50" s="7" t="str">
        <f>IF(選手登録!G60="","",選手登録!G60)</f>
        <v/>
      </c>
      <c r="F50" s="5" t="str">
        <f>IF(選手登録!H60="","",選手登録!H60)</f>
        <v/>
      </c>
      <c r="G50" s="6" t="str">
        <f>IF(選手登録!I60="","",選手登録!I60)</f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7">
        <f t="shared" si="2"/>
        <v>0</v>
      </c>
    </row>
    <row r="51" spans="1:21">
      <c r="A51">
        <f t="shared" si="1"/>
        <v>46</v>
      </c>
      <c r="B51" s="5" t="str">
        <f>IF(選手登録!D61="","",選手登録!D61)</f>
        <v/>
      </c>
      <c r="C51" s="5" t="str">
        <f>IF(選手登録!E61="","",選手登録!E61)</f>
        <v/>
      </c>
      <c r="D51" s="7" t="str">
        <f>IF(選手登録!F61="","",選手登録!F61)</f>
        <v/>
      </c>
      <c r="E51" s="7" t="str">
        <f>IF(選手登録!G61="","",選手登録!G61)</f>
        <v/>
      </c>
      <c r="F51" s="5" t="str">
        <f>IF(選手登録!H61="","",選手登録!H61)</f>
        <v/>
      </c>
      <c r="G51" s="6" t="str">
        <f>IF(選手登録!I61="","",選手登録!I61)</f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7">
        <f t="shared" si="2"/>
        <v>0</v>
      </c>
    </row>
    <row r="52" spans="1:21">
      <c r="A52">
        <f t="shared" si="1"/>
        <v>47</v>
      </c>
      <c r="B52" s="5" t="str">
        <f>IF(選手登録!D62="","",選手登録!D62)</f>
        <v/>
      </c>
      <c r="C52" s="5" t="str">
        <f>IF(選手登録!E62="","",選手登録!E62)</f>
        <v/>
      </c>
      <c r="D52" s="7" t="str">
        <f>IF(選手登録!F62="","",選手登録!F62)</f>
        <v/>
      </c>
      <c r="E52" s="7" t="str">
        <f>IF(選手登録!G62="","",選手登録!G62)</f>
        <v/>
      </c>
      <c r="F52" s="5" t="str">
        <f>IF(選手登録!H62="","",選手登録!H62)</f>
        <v/>
      </c>
      <c r="G52" s="6" t="str">
        <f>IF(選手登録!I62="","",選手登録!I62)</f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7">
        <f t="shared" si="2"/>
        <v>0</v>
      </c>
    </row>
    <row r="53" spans="1:21">
      <c r="A53">
        <f t="shared" si="1"/>
        <v>48</v>
      </c>
      <c r="B53" s="5" t="str">
        <f>IF(選手登録!D63="","",選手登録!D63)</f>
        <v/>
      </c>
      <c r="C53" s="5" t="str">
        <f>IF(選手登録!E63="","",選手登録!E63)</f>
        <v/>
      </c>
      <c r="D53" s="7" t="str">
        <f>IF(選手登録!F63="","",選手登録!F63)</f>
        <v/>
      </c>
      <c r="E53" s="7" t="str">
        <f>IF(選手登録!G63="","",選手登録!G63)</f>
        <v/>
      </c>
      <c r="F53" s="5" t="str">
        <f>IF(選手登録!H63="","",選手登録!H63)</f>
        <v/>
      </c>
      <c r="G53" s="6" t="str">
        <f>IF(選手登録!I63="","",選手登録!I63)</f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7">
        <f t="shared" si="2"/>
        <v>0</v>
      </c>
    </row>
    <row r="54" spans="1:21">
      <c r="A54">
        <f t="shared" si="1"/>
        <v>49</v>
      </c>
      <c r="B54" s="5" t="str">
        <f>IF(選手登録!D64="","",選手登録!D64)</f>
        <v/>
      </c>
      <c r="C54" s="5" t="str">
        <f>IF(選手登録!E64="","",選手登録!E64)</f>
        <v/>
      </c>
      <c r="D54" s="7" t="str">
        <f>IF(選手登録!F64="","",選手登録!F64)</f>
        <v/>
      </c>
      <c r="E54" s="7" t="str">
        <f>IF(選手登録!G64="","",選手登録!G64)</f>
        <v/>
      </c>
      <c r="F54" s="5" t="str">
        <f>IF(選手登録!H64="","",選手登録!H64)</f>
        <v/>
      </c>
      <c r="G54" s="6" t="str">
        <f>IF(選手登録!I64="","",選手登録!I64)</f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7">
        <f t="shared" si="2"/>
        <v>0</v>
      </c>
    </row>
    <row r="55" spans="1:21">
      <c r="A55">
        <f t="shared" si="1"/>
        <v>50</v>
      </c>
      <c r="B55" s="5" t="str">
        <f>IF(選手登録!D65="","",選手登録!D65)</f>
        <v/>
      </c>
      <c r="C55" s="5" t="str">
        <f>IF(選手登録!E65="","",選手登録!E65)</f>
        <v/>
      </c>
      <c r="D55" s="7" t="str">
        <f>IF(選手登録!F65="","",選手登録!F65)</f>
        <v/>
      </c>
      <c r="E55" s="7" t="str">
        <f>IF(選手登録!G65="","",選手登録!G65)</f>
        <v/>
      </c>
      <c r="F55" s="5" t="str">
        <f>IF(選手登録!H65="","",選手登録!H65)</f>
        <v/>
      </c>
      <c r="G55" s="6" t="str">
        <f>IF(選手登録!I65="","",選手登録!I65)</f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7">
        <f t="shared" si="2"/>
        <v>0</v>
      </c>
    </row>
    <row r="56" spans="1:21">
      <c r="A56">
        <f t="shared" si="1"/>
        <v>51</v>
      </c>
      <c r="B56" s="5" t="str">
        <f>IF(選手登録!D66="","",選手登録!D66)</f>
        <v/>
      </c>
      <c r="C56" s="5" t="str">
        <f>IF(選手登録!E66="","",選手登録!E66)</f>
        <v/>
      </c>
      <c r="D56" s="7" t="str">
        <f>IF(選手登録!F66="","",選手登録!F66)</f>
        <v/>
      </c>
      <c r="E56" s="7" t="str">
        <f>IF(選手登録!G66="","",選手登録!G66)</f>
        <v/>
      </c>
      <c r="F56" s="5" t="str">
        <f>IF(選手登録!H66="","",選手登録!H66)</f>
        <v/>
      </c>
      <c r="G56" s="6" t="str">
        <f>IF(選手登録!I66="","",選手登録!I66)</f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7">
        <f t="shared" si="2"/>
        <v>0</v>
      </c>
    </row>
    <row r="57" spans="1:21">
      <c r="A57">
        <f t="shared" si="1"/>
        <v>52</v>
      </c>
      <c r="B57" s="5" t="str">
        <f>IF(選手登録!D67="","",選手登録!D67)</f>
        <v/>
      </c>
      <c r="C57" s="5" t="str">
        <f>IF(選手登録!E67="","",選手登録!E67)</f>
        <v/>
      </c>
      <c r="D57" s="7" t="str">
        <f>IF(選手登録!F67="","",選手登録!F67)</f>
        <v/>
      </c>
      <c r="E57" s="7" t="str">
        <f>IF(選手登録!G67="","",選手登録!G67)</f>
        <v/>
      </c>
      <c r="F57" s="5" t="str">
        <f>IF(選手登録!H67="","",選手登録!H67)</f>
        <v/>
      </c>
      <c r="G57" s="6" t="str">
        <f>IF(選手登録!I67="","",選手登録!I67)</f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7">
        <f t="shared" si="2"/>
        <v>0</v>
      </c>
    </row>
    <row r="58" spans="1:21">
      <c r="A58">
        <f t="shared" si="1"/>
        <v>53</v>
      </c>
      <c r="B58" s="5" t="str">
        <f>IF(選手登録!D68="","",選手登録!D68)</f>
        <v/>
      </c>
      <c r="C58" s="5" t="str">
        <f>IF(選手登録!E68="","",選手登録!E68)</f>
        <v/>
      </c>
      <c r="D58" s="7" t="str">
        <f>IF(選手登録!F68="","",選手登録!F68)</f>
        <v/>
      </c>
      <c r="E58" s="7" t="str">
        <f>IF(選手登録!G68="","",選手登録!G68)</f>
        <v/>
      </c>
      <c r="F58" s="5" t="str">
        <f>IF(選手登録!H68="","",選手登録!H68)</f>
        <v/>
      </c>
      <c r="G58" s="6" t="str">
        <f>IF(選手登録!I68="","",選手登録!I68)</f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7">
        <f t="shared" si="2"/>
        <v>0</v>
      </c>
    </row>
    <row r="59" spans="1:21">
      <c r="A59">
        <f t="shared" si="1"/>
        <v>54</v>
      </c>
      <c r="B59" s="5" t="str">
        <f>IF(選手登録!D69="","",選手登録!D69)</f>
        <v/>
      </c>
      <c r="C59" s="5" t="str">
        <f>IF(選手登録!E69="","",選手登録!E69)</f>
        <v/>
      </c>
      <c r="D59" s="7" t="str">
        <f>IF(選手登録!F69="","",選手登録!F69)</f>
        <v/>
      </c>
      <c r="E59" s="7" t="str">
        <f>IF(選手登録!G69="","",選手登録!G69)</f>
        <v/>
      </c>
      <c r="F59" s="5" t="str">
        <f>IF(選手登録!H69="","",選手登録!H69)</f>
        <v/>
      </c>
      <c r="G59" s="6" t="str">
        <f>IF(選手登録!I69="","",選手登録!I69)</f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7">
        <f t="shared" si="2"/>
        <v>0</v>
      </c>
    </row>
    <row r="60" spans="1:21">
      <c r="A60">
        <f t="shared" si="1"/>
        <v>55</v>
      </c>
      <c r="B60" s="5" t="str">
        <f>IF(選手登録!D70="","",選手登録!D70)</f>
        <v/>
      </c>
      <c r="C60" s="5" t="str">
        <f>IF(選手登録!E70="","",選手登録!E70)</f>
        <v/>
      </c>
      <c r="D60" s="7" t="str">
        <f>IF(選手登録!F70="","",選手登録!F70)</f>
        <v/>
      </c>
      <c r="E60" s="7" t="str">
        <f>IF(選手登録!G70="","",選手登録!G70)</f>
        <v/>
      </c>
      <c r="F60" s="5" t="str">
        <f>IF(選手登録!H70="","",選手登録!H70)</f>
        <v/>
      </c>
      <c r="G60" s="6" t="str">
        <f>IF(選手登録!I70="","",選手登録!I70)</f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7">
        <f t="shared" si="2"/>
        <v>0</v>
      </c>
    </row>
    <row r="61" spans="1:21">
      <c r="A61">
        <f t="shared" si="1"/>
        <v>56</v>
      </c>
      <c r="B61" s="5" t="str">
        <f>IF(選手登録!D71="","",選手登録!D71)</f>
        <v/>
      </c>
      <c r="C61" s="5" t="str">
        <f>IF(選手登録!E71="","",選手登録!E71)</f>
        <v/>
      </c>
      <c r="D61" s="7" t="str">
        <f>IF(選手登録!F71="","",選手登録!F71)</f>
        <v/>
      </c>
      <c r="E61" s="7" t="str">
        <f>IF(選手登録!G71="","",選手登録!G71)</f>
        <v/>
      </c>
      <c r="F61" s="5" t="str">
        <f>IF(選手登録!H71="","",選手登録!H71)</f>
        <v/>
      </c>
      <c r="G61" s="6" t="str">
        <f>IF(選手登録!I71="","",選手登録!I71)</f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7">
        <f t="shared" si="2"/>
        <v>0</v>
      </c>
    </row>
    <row r="62" spans="1:21">
      <c r="A62">
        <f t="shared" si="1"/>
        <v>57</v>
      </c>
      <c r="B62" s="5" t="str">
        <f>IF(選手登録!D72="","",選手登録!D72)</f>
        <v/>
      </c>
      <c r="C62" s="5" t="str">
        <f>IF(選手登録!E72="","",選手登録!E72)</f>
        <v/>
      </c>
      <c r="D62" s="7" t="str">
        <f>IF(選手登録!F72="","",選手登録!F72)</f>
        <v/>
      </c>
      <c r="E62" s="7" t="str">
        <f>IF(選手登録!G72="","",選手登録!G72)</f>
        <v/>
      </c>
      <c r="F62" s="5" t="str">
        <f>IF(選手登録!H72="","",選手登録!H72)</f>
        <v/>
      </c>
      <c r="G62" s="6" t="str">
        <f>IF(選手登録!I72="","",選手登録!I72)</f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7">
        <f t="shared" si="2"/>
        <v>0</v>
      </c>
    </row>
    <row r="63" spans="1:21">
      <c r="A63">
        <f t="shared" si="1"/>
        <v>58</v>
      </c>
      <c r="B63" s="5" t="str">
        <f>IF(選手登録!D73="","",選手登録!D73)</f>
        <v/>
      </c>
      <c r="C63" s="5" t="str">
        <f>IF(選手登録!E73="","",選手登録!E73)</f>
        <v/>
      </c>
      <c r="D63" s="7" t="str">
        <f>IF(選手登録!F73="","",選手登録!F73)</f>
        <v/>
      </c>
      <c r="E63" s="7" t="str">
        <f>IF(選手登録!G73="","",選手登録!G73)</f>
        <v/>
      </c>
      <c r="F63" s="5" t="str">
        <f>IF(選手登録!H73="","",選手登録!H73)</f>
        <v/>
      </c>
      <c r="G63" s="6" t="str">
        <f>IF(選手登録!I73="","",選手登録!I73)</f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7">
        <f t="shared" ref="U63:U65" si="3">COUNTA(H63:T63)</f>
        <v>0</v>
      </c>
    </row>
    <row r="64" spans="1:21">
      <c r="A64">
        <f t="shared" si="1"/>
        <v>59</v>
      </c>
      <c r="B64" s="5" t="str">
        <f>IF(選手登録!D74="","",選手登録!D74)</f>
        <v/>
      </c>
      <c r="C64" s="5" t="str">
        <f>IF(選手登録!E74="","",選手登録!E74)</f>
        <v/>
      </c>
      <c r="D64" s="7" t="str">
        <f>IF(選手登録!F74="","",選手登録!F74)</f>
        <v/>
      </c>
      <c r="E64" s="7" t="str">
        <f>IF(選手登録!G74="","",選手登録!G74)</f>
        <v/>
      </c>
      <c r="F64" s="5" t="str">
        <f>IF(選手登録!H74="","",選手登録!H74)</f>
        <v/>
      </c>
      <c r="G64" s="6" t="str">
        <f>IF(選手登録!I74="","",選手登録!I74)</f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7">
        <f t="shared" si="3"/>
        <v>0</v>
      </c>
    </row>
    <row r="65" spans="1:21">
      <c r="A65">
        <f t="shared" si="1"/>
        <v>60</v>
      </c>
      <c r="B65" s="5" t="str">
        <f>IF(選手登録!D75="","",選手登録!D75)</f>
        <v/>
      </c>
      <c r="C65" s="5" t="str">
        <f>IF(選手登録!E75="","",選手登録!E75)</f>
        <v/>
      </c>
      <c r="D65" s="7" t="str">
        <f>IF(選手登録!F75="","",選手登録!F75)</f>
        <v/>
      </c>
      <c r="E65" s="7" t="str">
        <f>IF(選手登録!G75="","",選手登録!G75)</f>
        <v/>
      </c>
      <c r="F65" s="5" t="str">
        <f>IF(選手登録!H75="","",選手登録!H75)</f>
        <v/>
      </c>
      <c r="G65" s="6" t="str">
        <f>IF(選手登録!I75="","",選手登録!I75)</f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7">
        <f t="shared" si="3"/>
        <v>0</v>
      </c>
    </row>
  </sheetData>
  <sheetProtection sheet="1" objects="1" scenarios="1"/>
  <mergeCells count="3">
    <mergeCell ref="H4:P4"/>
    <mergeCell ref="Q4:T4"/>
    <mergeCell ref="U4:U5"/>
  </mergeCells>
  <phoneticPr fontId="1"/>
  <conditionalFormatting sqref="I6:I65 L6:L65 N6:N65">
    <cfRule type="expression" dxfId="7" priority="16">
      <formula>$B$1=2</formula>
    </cfRule>
  </conditionalFormatting>
  <conditionalFormatting sqref="J6:K65 M6:M65">
    <cfRule type="expression" dxfId="6" priority="1">
      <formula>$B$1=3</formula>
    </cfRule>
  </conditionalFormatting>
  <conditionalFormatting sqref="L6:L65 O6:O65 S6:S65">
    <cfRule type="expression" dxfId="5" priority="15">
      <formula>$B$1=1</formula>
    </cfRule>
  </conditionalFormatting>
  <conditionalFormatting sqref="U6:U65">
    <cfRule type="cellIs" dxfId="4" priority="17" operator="greaterThan">
      <formula>2</formula>
    </cfRule>
  </conditionalFormatting>
  <dataValidations disablePrompts="1" count="1">
    <dataValidation imeMode="halfKatakana" allowBlank="1" showInputMessage="1" showErrorMessage="1" sqref="E5" xr:uid="{00000000-0002-0000-0200-000000000000}"/>
  </dataValidations>
  <pageMargins left="0.70866141732283472" right="0.70866141732283472" top="0.74803149606299213" bottom="0.35433070866141736" header="0.31496062992125984" footer="0.31496062992125984"/>
  <pageSetup paperSize="9" scale="8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M65"/>
  <sheetViews>
    <sheetView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6" sqref="H6"/>
    </sheetView>
  </sheetViews>
  <sheetFormatPr defaultRowHeight="13.5"/>
  <cols>
    <col min="1" max="1" width="3.875" bestFit="1" customWidth="1"/>
    <col min="2" max="2" width="11.75" customWidth="1"/>
    <col min="3" max="3" width="8" customWidth="1"/>
    <col min="4" max="4" width="13" customWidth="1"/>
    <col min="5" max="5" width="6" bestFit="1" customWidth="1"/>
    <col min="6" max="6" width="9.5" customWidth="1"/>
    <col min="7" max="18" width="7.375" customWidth="1"/>
    <col min="19" max="19" width="7.125" bestFit="1" customWidth="1"/>
  </cols>
  <sheetData>
    <row r="1" spans="1:39">
      <c r="A1" s="3" t="str">
        <f>選手登録!B1</f>
        <v>第</v>
      </c>
      <c r="B1" s="5">
        <f>選手登録!C1</f>
        <v>1</v>
      </c>
      <c r="C1" t="str">
        <f>選手登録!D1&amp;"　個人競技申し込み"</f>
        <v>回　河北郡市陸上競技記録会2026　個人競技申し込み</v>
      </c>
    </row>
    <row r="2" spans="1:39">
      <c r="B2" s="8" t="s">
        <v>57</v>
      </c>
      <c r="F2" s="1"/>
      <c r="G2" t="s">
        <v>3</v>
      </c>
      <c r="M2" s="19"/>
      <c r="N2" s="2" t="s">
        <v>66</v>
      </c>
    </row>
    <row r="3" spans="1:39">
      <c r="B3" s="2" t="s">
        <v>58</v>
      </c>
      <c r="F3" s="7"/>
      <c r="G3" t="s">
        <v>56</v>
      </c>
      <c r="N3" s="10" t="s">
        <v>43</v>
      </c>
    </row>
    <row r="4" spans="1:39">
      <c r="B4" s="109" t="s">
        <v>10</v>
      </c>
      <c r="H4" s="143" t="s">
        <v>44</v>
      </c>
      <c r="I4" s="143"/>
      <c r="J4" s="143"/>
      <c r="K4" s="143"/>
      <c r="L4" s="143"/>
      <c r="M4" s="143"/>
      <c r="N4" s="143"/>
      <c r="O4" s="143"/>
      <c r="P4" s="144" t="s">
        <v>45</v>
      </c>
      <c r="Q4" s="144"/>
      <c r="R4" s="144"/>
      <c r="S4" s="144"/>
      <c r="T4" s="141" t="s">
        <v>46</v>
      </c>
    </row>
    <row r="5" spans="1:39" s="4" customFormat="1">
      <c r="A5" s="4" t="s">
        <v>14</v>
      </c>
      <c r="B5" s="110" t="s">
        <v>55</v>
      </c>
      <c r="C5" s="110" t="s">
        <v>33</v>
      </c>
      <c r="D5" s="110" t="s">
        <v>11</v>
      </c>
      <c r="E5" s="110" t="s">
        <v>34</v>
      </c>
      <c r="F5" s="110" t="s">
        <v>13</v>
      </c>
      <c r="G5" s="110" t="s">
        <v>12</v>
      </c>
      <c r="H5" s="5" t="s">
        <v>15</v>
      </c>
      <c r="I5" s="5" t="s">
        <v>16</v>
      </c>
      <c r="J5" s="5" t="s">
        <v>160</v>
      </c>
      <c r="K5" s="5" t="s">
        <v>18</v>
      </c>
      <c r="L5" s="5" t="s">
        <v>161</v>
      </c>
      <c r="M5" s="5" t="s">
        <v>19</v>
      </c>
      <c r="N5" s="5" t="s">
        <v>20</v>
      </c>
      <c r="O5" s="5" t="s">
        <v>41</v>
      </c>
      <c r="P5" s="5" t="s">
        <v>27</v>
      </c>
      <c r="Q5" s="5" t="s">
        <v>28</v>
      </c>
      <c r="R5" s="5" t="s">
        <v>29</v>
      </c>
      <c r="S5" s="5" t="s">
        <v>30</v>
      </c>
      <c r="T5" s="142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>
      <c r="A6">
        <v>1</v>
      </c>
      <c r="B6" s="5" t="str">
        <f>IF(選手登録!M16="","",選手登録!M16)</f>
        <v/>
      </c>
      <c r="C6" s="5" t="str">
        <f>IF(選手登録!N16="","",選手登録!N16)</f>
        <v/>
      </c>
      <c r="D6" s="7" t="str">
        <f>IF(選手登録!O16="","",選手登録!O16)</f>
        <v/>
      </c>
      <c r="E6" s="7" t="str">
        <f>IF(選手登録!P16="","",選手登録!P16)</f>
        <v/>
      </c>
      <c r="F6" s="5" t="str">
        <f>IF(選手登録!Q16="","",選手登録!Q16)</f>
        <v/>
      </c>
      <c r="G6" s="6" t="str">
        <f>IF(選手登録!R16="","",選手登録!R16)</f>
        <v/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7">
        <f t="shared" ref="T6:T35" si="0">COUNTA(H6:S6)</f>
        <v>0</v>
      </c>
      <c r="U6" t="s">
        <v>22</v>
      </c>
    </row>
    <row r="7" spans="1:39">
      <c r="A7">
        <f>A6+1</f>
        <v>2</v>
      </c>
      <c r="B7" s="5" t="str">
        <f>IF(選手登録!M17="","",選手登録!M17)</f>
        <v/>
      </c>
      <c r="C7" s="5" t="str">
        <f>IF(選手登録!N17="","",選手登録!N17)</f>
        <v/>
      </c>
      <c r="D7" s="7" t="str">
        <f>IF(選手登録!O17="","",選手登録!O17)</f>
        <v/>
      </c>
      <c r="E7" s="7" t="str">
        <f>IF(選手登録!P17="","",選手登録!P17)</f>
        <v/>
      </c>
      <c r="F7" s="5" t="str">
        <f>IF(選手登録!Q17="","",選手登録!Q17)</f>
        <v/>
      </c>
      <c r="G7" s="6" t="str">
        <f>IF(選手登録!R17="","",選手登録!R17)</f>
        <v/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7">
        <f t="shared" si="0"/>
        <v>0</v>
      </c>
      <c r="U7" t="s">
        <v>5</v>
      </c>
    </row>
    <row r="8" spans="1:39">
      <c r="A8">
        <f t="shared" ref="A8:A65" si="1">A7+1</f>
        <v>3</v>
      </c>
      <c r="B8" s="5" t="str">
        <f>IF(選手登録!M18="","",選手登録!M18)</f>
        <v/>
      </c>
      <c r="C8" s="5" t="str">
        <f>IF(選手登録!N18="","",選手登録!N18)</f>
        <v/>
      </c>
      <c r="D8" s="7" t="str">
        <f>IF(選手登録!O18="","",選手登録!O18)</f>
        <v/>
      </c>
      <c r="E8" s="7" t="str">
        <f>IF(選手登録!P18="","",選手登録!P18)</f>
        <v/>
      </c>
      <c r="F8" s="5" t="str">
        <f>IF(選手登録!Q18="","",選手登録!Q18)</f>
        <v/>
      </c>
      <c r="G8" s="6" t="str">
        <f>IF(選手登録!R18="","",選手登録!R18)</f>
        <v/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7">
        <f t="shared" si="0"/>
        <v>0</v>
      </c>
      <c r="U8" t="s">
        <v>23</v>
      </c>
    </row>
    <row r="9" spans="1:39">
      <c r="A9">
        <f t="shared" si="1"/>
        <v>4</v>
      </c>
      <c r="B9" s="5" t="str">
        <f>IF(選手登録!M19="","",選手登録!M19)</f>
        <v/>
      </c>
      <c r="C9" s="5" t="str">
        <f>IF(選手登録!N19="","",選手登録!N19)</f>
        <v/>
      </c>
      <c r="D9" s="7" t="str">
        <f>IF(選手登録!O19="","",選手登録!O19)</f>
        <v/>
      </c>
      <c r="E9" s="7" t="str">
        <f>IF(選手登録!P19="","",選手登録!P19)</f>
        <v/>
      </c>
      <c r="F9" s="5" t="str">
        <f>IF(選手登録!Q19="","",選手登録!Q19)</f>
        <v/>
      </c>
      <c r="G9" s="6" t="str">
        <f>IF(選手登録!R19="","",選手登録!R19)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7">
        <f t="shared" si="0"/>
        <v>0</v>
      </c>
      <c r="U9" t="s">
        <v>24</v>
      </c>
    </row>
    <row r="10" spans="1:39">
      <c r="A10">
        <f t="shared" si="1"/>
        <v>5</v>
      </c>
      <c r="B10" s="5" t="str">
        <f>IF(選手登録!M20="","",選手登録!M20)</f>
        <v/>
      </c>
      <c r="C10" s="5" t="str">
        <f>IF(選手登録!N20="","",選手登録!N20)</f>
        <v/>
      </c>
      <c r="D10" s="7" t="str">
        <f>IF(選手登録!O20="","",選手登録!O20)</f>
        <v/>
      </c>
      <c r="E10" s="7" t="str">
        <f>IF(選手登録!P20="","",選手登録!P20)</f>
        <v/>
      </c>
      <c r="F10" s="5" t="str">
        <f>IF(選手登録!Q20="","",選手登録!Q20)</f>
        <v/>
      </c>
      <c r="G10" s="6" t="str">
        <f>IF(選手登録!R20="","",選手登録!R20)</f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7">
        <f t="shared" si="0"/>
        <v>0</v>
      </c>
      <c r="U10" t="s">
        <v>152</v>
      </c>
    </row>
    <row r="11" spans="1:39">
      <c r="A11">
        <f t="shared" si="1"/>
        <v>6</v>
      </c>
      <c r="B11" s="5" t="str">
        <f>IF(選手登録!M21="","",選手登録!M21)</f>
        <v/>
      </c>
      <c r="C11" s="5" t="str">
        <f>IF(選手登録!N21="","",選手登録!N21)</f>
        <v/>
      </c>
      <c r="D11" s="7" t="str">
        <f>IF(選手登録!O21="","",選手登録!O21)</f>
        <v/>
      </c>
      <c r="E11" s="7" t="str">
        <f>IF(選手登録!P21="","",選手登録!P21)</f>
        <v/>
      </c>
      <c r="F11" s="5" t="str">
        <f>IF(選手登録!Q21="","",選手登録!Q21)</f>
        <v/>
      </c>
      <c r="G11" s="6" t="str">
        <f>IF(選手登録!R21="","",選手登録!R21)</f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7">
        <f t="shared" si="0"/>
        <v>0</v>
      </c>
      <c r="U11" t="s">
        <v>50</v>
      </c>
    </row>
    <row r="12" spans="1:39">
      <c r="A12">
        <f t="shared" si="1"/>
        <v>7</v>
      </c>
      <c r="B12" s="5" t="str">
        <f>IF(選手登録!M22="","",選手登録!M22)</f>
        <v/>
      </c>
      <c r="C12" s="5" t="str">
        <f>IF(選手登録!N22="","",選手登録!N22)</f>
        <v/>
      </c>
      <c r="D12" s="7" t="str">
        <f>IF(選手登録!O22="","",選手登録!O22)</f>
        <v/>
      </c>
      <c r="E12" s="7" t="str">
        <f>IF(選手登録!P22="","",選手登録!P22)</f>
        <v/>
      </c>
      <c r="F12" s="5" t="str">
        <f>IF(選手登録!Q22="","",選手登録!Q22)</f>
        <v/>
      </c>
      <c r="G12" s="6" t="str">
        <f>IF(選手登録!R22="","",選手登録!R22)</f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7">
        <f t="shared" si="0"/>
        <v>0</v>
      </c>
      <c r="U12" t="s">
        <v>51</v>
      </c>
    </row>
    <row r="13" spans="1:39">
      <c r="A13">
        <f t="shared" si="1"/>
        <v>8</v>
      </c>
      <c r="B13" s="5" t="str">
        <f>IF(選手登録!M23="","",選手登録!M23)</f>
        <v/>
      </c>
      <c r="C13" s="5" t="str">
        <f>IF(選手登録!N23="","",選手登録!N23)</f>
        <v/>
      </c>
      <c r="D13" s="7" t="str">
        <f>IF(選手登録!O23="","",選手登録!O23)</f>
        <v/>
      </c>
      <c r="E13" s="7" t="str">
        <f>IF(選手登録!P23="","",選手登録!P23)</f>
        <v/>
      </c>
      <c r="F13" s="5" t="str">
        <f>IF(選手登録!Q23="","",選手登録!Q23)</f>
        <v/>
      </c>
      <c r="G13" s="6" t="str">
        <f>IF(選手登録!R23="","",選手登録!R23)</f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7">
        <f t="shared" si="0"/>
        <v>0</v>
      </c>
    </row>
    <row r="14" spans="1:39">
      <c r="A14">
        <f t="shared" si="1"/>
        <v>9</v>
      </c>
      <c r="B14" s="5" t="str">
        <f>IF(選手登録!M24="","",選手登録!M24)</f>
        <v/>
      </c>
      <c r="C14" s="5" t="str">
        <f>IF(選手登録!N24="","",選手登録!N24)</f>
        <v/>
      </c>
      <c r="D14" s="7" t="str">
        <f>IF(選手登録!O24="","",選手登録!O24)</f>
        <v/>
      </c>
      <c r="E14" s="7" t="str">
        <f>IF(選手登録!P24="","",選手登録!P24)</f>
        <v/>
      </c>
      <c r="F14" s="5" t="str">
        <f>IF(選手登録!Q24="","",選手登録!Q24)</f>
        <v/>
      </c>
      <c r="G14" s="6" t="str">
        <f>IF(選手登録!R24="","",選手登録!R24)</f>
        <v/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7">
        <f t="shared" si="0"/>
        <v>0</v>
      </c>
      <c r="U14" t="s">
        <v>25</v>
      </c>
    </row>
    <row r="15" spans="1:39">
      <c r="A15">
        <f t="shared" si="1"/>
        <v>10</v>
      </c>
      <c r="B15" s="5" t="str">
        <f>IF(選手登録!M25="","",選手登録!M25)</f>
        <v/>
      </c>
      <c r="C15" s="5" t="str">
        <f>IF(選手登録!N25="","",選手登録!N25)</f>
        <v/>
      </c>
      <c r="D15" s="7" t="str">
        <f>IF(選手登録!O25="","",選手登録!O25)</f>
        <v/>
      </c>
      <c r="E15" s="7" t="str">
        <f>IF(選手登録!P25="","",選手登録!P25)</f>
        <v/>
      </c>
      <c r="F15" s="5" t="str">
        <f>IF(選手登録!Q25="","",選手登録!Q25)</f>
        <v/>
      </c>
      <c r="G15" s="6" t="str">
        <f>IF(選手登録!R25="","",選手登録!R25)</f>
        <v/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7">
        <f t="shared" si="0"/>
        <v>0</v>
      </c>
      <c r="U15" t="s">
        <v>26</v>
      </c>
    </row>
    <row r="16" spans="1:39">
      <c r="A16">
        <f t="shared" si="1"/>
        <v>11</v>
      </c>
      <c r="B16" s="5" t="str">
        <f>IF(選手登録!M26="","",選手登録!M26)</f>
        <v/>
      </c>
      <c r="C16" s="5" t="str">
        <f>IF(選手登録!N26="","",選手登録!N26)</f>
        <v/>
      </c>
      <c r="D16" s="7" t="str">
        <f>IF(選手登録!O26="","",選手登録!O26)</f>
        <v/>
      </c>
      <c r="E16" s="7" t="str">
        <f>IF(選手登録!P26="","",選手登録!P26)</f>
        <v/>
      </c>
      <c r="F16" s="5" t="str">
        <f>IF(選手登録!Q26="","",選手登録!Q26)</f>
        <v/>
      </c>
      <c r="G16" s="6" t="str">
        <f>IF(選手登録!R26="","",選手登録!R26)</f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7">
        <f t="shared" si="0"/>
        <v>0</v>
      </c>
    </row>
    <row r="17" spans="1:21">
      <c r="A17">
        <f t="shared" si="1"/>
        <v>12</v>
      </c>
      <c r="B17" s="5" t="str">
        <f>IF(選手登録!M27="","",選手登録!M27)</f>
        <v/>
      </c>
      <c r="C17" s="5" t="str">
        <f>IF(選手登録!N27="","",選手登録!N27)</f>
        <v/>
      </c>
      <c r="D17" s="7" t="str">
        <f>IF(選手登録!O27="","",選手登録!O27)</f>
        <v/>
      </c>
      <c r="E17" s="7" t="str">
        <f>IF(選手登録!P27="","",選手登録!P27)</f>
        <v/>
      </c>
      <c r="F17" s="5" t="str">
        <f>IF(選手登録!Q27="","",選手登録!Q27)</f>
        <v/>
      </c>
      <c r="G17" s="6" t="str">
        <f>IF(選手登録!R27="","",選手登録!R27)</f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7">
        <f t="shared" si="0"/>
        <v>0</v>
      </c>
      <c r="U17" t="s">
        <v>47</v>
      </c>
    </row>
    <row r="18" spans="1:21">
      <c r="A18">
        <f t="shared" si="1"/>
        <v>13</v>
      </c>
      <c r="B18" s="5" t="str">
        <f>IF(選手登録!M28="","",選手登録!M28)</f>
        <v/>
      </c>
      <c r="C18" s="5" t="str">
        <f>IF(選手登録!N28="","",選手登録!N28)</f>
        <v/>
      </c>
      <c r="D18" s="7" t="str">
        <f>IF(選手登録!O28="","",選手登録!O28)</f>
        <v/>
      </c>
      <c r="E18" s="7" t="str">
        <f>IF(選手登録!P28="","",選手登録!P28)</f>
        <v/>
      </c>
      <c r="F18" s="5" t="str">
        <f>IF(選手登録!Q28="","",選手登録!Q28)</f>
        <v/>
      </c>
      <c r="G18" s="6" t="str">
        <f>IF(選手登録!R28="","",選手登録!R28)</f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7">
        <f t="shared" si="0"/>
        <v>0</v>
      </c>
      <c r="U18" t="s">
        <v>48</v>
      </c>
    </row>
    <row r="19" spans="1:21">
      <c r="A19">
        <f t="shared" si="1"/>
        <v>14</v>
      </c>
      <c r="B19" s="5" t="str">
        <f>IF(選手登録!M29="","",選手登録!M29)</f>
        <v/>
      </c>
      <c r="C19" s="5" t="str">
        <f>IF(選手登録!N29="","",選手登録!N29)</f>
        <v/>
      </c>
      <c r="D19" s="7" t="str">
        <f>IF(選手登録!O29="","",選手登録!O29)</f>
        <v/>
      </c>
      <c r="E19" s="7" t="str">
        <f>IF(選手登録!P29="","",選手登録!P29)</f>
        <v/>
      </c>
      <c r="F19" s="5" t="str">
        <f>IF(選手登録!Q29="","",選手登録!Q29)</f>
        <v/>
      </c>
      <c r="G19" s="6" t="str">
        <f>IF(選手登録!R29="","",選手登録!R29)</f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7">
        <f t="shared" si="0"/>
        <v>0</v>
      </c>
      <c r="U19" t="s">
        <v>49</v>
      </c>
    </row>
    <row r="20" spans="1:21">
      <c r="A20">
        <f t="shared" si="1"/>
        <v>15</v>
      </c>
      <c r="B20" s="5" t="str">
        <f>IF(選手登録!M30="","",選手登録!M30)</f>
        <v/>
      </c>
      <c r="C20" s="5" t="str">
        <f>IF(選手登録!N30="","",選手登録!N30)</f>
        <v/>
      </c>
      <c r="D20" s="7" t="str">
        <f>IF(選手登録!O30="","",選手登録!O30)</f>
        <v/>
      </c>
      <c r="E20" s="7" t="str">
        <f>IF(選手登録!P30="","",選手登録!P30)</f>
        <v/>
      </c>
      <c r="F20" s="5" t="str">
        <f>IF(選手登録!Q30="","",選手登録!Q30)</f>
        <v/>
      </c>
      <c r="G20" s="6" t="str">
        <f>IF(選手登録!R30="","",選手登録!R30)</f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7">
        <f t="shared" si="0"/>
        <v>0</v>
      </c>
    </row>
    <row r="21" spans="1:21">
      <c r="A21">
        <f t="shared" si="1"/>
        <v>16</v>
      </c>
      <c r="B21" s="5" t="str">
        <f>IF(選手登録!M31="","",選手登録!M31)</f>
        <v/>
      </c>
      <c r="C21" s="5" t="str">
        <f>IF(選手登録!N31="","",選手登録!N31)</f>
        <v/>
      </c>
      <c r="D21" s="7" t="str">
        <f>IF(選手登録!O31="","",選手登録!O31)</f>
        <v/>
      </c>
      <c r="E21" s="7" t="str">
        <f>IF(選手登録!P31="","",選手登録!P31)</f>
        <v/>
      </c>
      <c r="F21" s="5" t="str">
        <f>IF(選手登録!Q31="","",選手登録!Q31)</f>
        <v/>
      </c>
      <c r="G21" s="6" t="str">
        <f>IF(選手登録!R31="","",選手登録!R31)</f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7">
        <f t="shared" si="0"/>
        <v>0</v>
      </c>
    </row>
    <row r="22" spans="1:21">
      <c r="A22">
        <f t="shared" si="1"/>
        <v>17</v>
      </c>
      <c r="B22" s="5" t="str">
        <f>IF(選手登録!M32="","",選手登録!M32)</f>
        <v/>
      </c>
      <c r="C22" s="5" t="str">
        <f>IF(選手登録!N32="","",選手登録!N32)</f>
        <v/>
      </c>
      <c r="D22" s="7" t="str">
        <f>IF(選手登録!O32="","",選手登録!O32)</f>
        <v/>
      </c>
      <c r="E22" s="7" t="str">
        <f>IF(選手登録!P32="","",選手登録!P32)</f>
        <v/>
      </c>
      <c r="F22" s="5" t="str">
        <f>IF(選手登録!Q32="","",選手登録!Q32)</f>
        <v/>
      </c>
      <c r="G22" s="6" t="str">
        <f>IF(選手登録!R32="","",選手登録!R32)</f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7">
        <f t="shared" si="0"/>
        <v>0</v>
      </c>
    </row>
    <row r="23" spans="1:21">
      <c r="A23">
        <f t="shared" si="1"/>
        <v>18</v>
      </c>
      <c r="B23" s="5" t="str">
        <f>IF(選手登録!M33="","",選手登録!M33)</f>
        <v/>
      </c>
      <c r="C23" s="5" t="str">
        <f>IF(選手登録!N33="","",選手登録!N33)</f>
        <v/>
      </c>
      <c r="D23" s="7" t="str">
        <f>IF(選手登録!O33="","",選手登録!O33)</f>
        <v/>
      </c>
      <c r="E23" s="7" t="str">
        <f>IF(選手登録!P33="","",選手登録!P33)</f>
        <v/>
      </c>
      <c r="F23" s="5" t="str">
        <f>IF(選手登録!Q33="","",選手登録!Q33)</f>
        <v/>
      </c>
      <c r="G23" s="6" t="str">
        <f>IF(選手登録!R33="","",選手登録!R33)</f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7">
        <f t="shared" si="0"/>
        <v>0</v>
      </c>
    </row>
    <row r="24" spans="1:21">
      <c r="A24">
        <f t="shared" si="1"/>
        <v>19</v>
      </c>
      <c r="B24" s="5" t="str">
        <f>IF(選手登録!M34="","",選手登録!M34)</f>
        <v/>
      </c>
      <c r="C24" s="5" t="str">
        <f>IF(選手登録!N34="","",選手登録!N34)</f>
        <v/>
      </c>
      <c r="D24" s="7" t="str">
        <f>IF(選手登録!O34="","",選手登録!O34)</f>
        <v/>
      </c>
      <c r="E24" s="7" t="str">
        <f>IF(選手登録!P34="","",選手登録!P34)</f>
        <v/>
      </c>
      <c r="F24" s="5" t="str">
        <f>IF(選手登録!Q34="","",選手登録!Q34)</f>
        <v/>
      </c>
      <c r="G24" s="6" t="str">
        <f>IF(選手登録!R34="","",選手登録!R34)</f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7">
        <f t="shared" si="0"/>
        <v>0</v>
      </c>
    </row>
    <row r="25" spans="1:21">
      <c r="A25">
        <f t="shared" si="1"/>
        <v>20</v>
      </c>
      <c r="B25" s="5" t="str">
        <f>IF(選手登録!M35="","",選手登録!M35)</f>
        <v/>
      </c>
      <c r="C25" s="5" t="str">
        <f>IF(選手登録!N35="","",選手登録!N35)</f>
        <v/>
      </c>
      <c r="D25" s="7" t="str">
        <f>IF(選手登録!O35="","",選手登録!O35)</f>
        <v/>
      </c>
      <c r="E25" s="7" t="str">
        <f>IF(選手登録!P35="","",選手登録!P35)</f>
        <v/>
      </c>
      <c r="F25" s="5" t="str">
        <f>IF(選手登録!Q35="","",選手登録!Q35)</f>
        <v/>
      </c>
      <c r="G25" s="6" t="str">
        <f>IF(選手登録!R35="","",選手登録!R35)</f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7">
        <f t="shared" si="0"/>
        <v>0</v>
      </c>
    </row>
    <row r="26" spans="1:21">
      <c r="A26">
        <f t="shared" si="1"/>
        <v>21</v>
      </c>
      <c r="B26" s="5" t="str">
        <f>IF(選手登録!M36="","",選手登録!M36)</f>
        <v/>
      </c>
      <c r="C26" s="5" t="str">
        <f>IF(選手登録!N36="","",選手登録!N36)</f>
        <v/>
      </c>
      <c r="D26" s="7" t="str">
        <f>IF(選手登録!O36="","",選手登録!O36)</f>
        <v/>
      </c>
      <c r="E26" s="7" t="str">
        <f>IF(選手登録!P36="","",選手登録!P36)</f>
        <v/>
      </c>
      <c r="F26" s="5" t="str">
        <f>IF(選手登録!Q36="","",選手登録!Q36)</f>
        <v/>
      </c>
      <c r="G26" s="6" t="str">
        <f>IF(選手登録!R36="","",選手登録!R36)</f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7">
        <f t="shared" si="0"/>
        <v>0</v>
      </c>
    </row>
    <row r="27" spans="1:21">
      <c r="A27">
        <f t="shared" si="1"/>
        <v>22</v>
      </c>
      <c r="B27" s="5" t="str">
        <f>IF(選手登録!M37="","",選手登録!M37)</f>
        <v/>
      </c>
      <c r="C27" s="5" t="str">
        <f>IF(選手登録!N37="","",選手登録!N37)</f>
        <v/>
      </c>
      <c r="D27" s="7" t="str">
        <f>IF(選手登録!O37="","",選手登録!O37)</f>
        <v/>
      </c>
      <c r="E27" s="7" t="str">
        <f>IF(選手登録!P37="","",選手登録!P37)</f>
        <v/>
      </c>
      <c r="F27" s="5" t="str">
        <f>IF(選手登録!Q37="","",選手登録!Q37)</f>
        <v/>
      </c>
      <c r="G27" s="6" t="str">
        <f>IF(選手登録!R37="","",選手登録!R37)</f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7">
        <f t="shared" si="0"/>
        <v>0</v>
      </c>
    </row>
    <row r="28" spans="1:21">
      <c r="A28">
        <f t="shared" si="1"/>
        <v>23</v>
      </c>
      <c r="B28" s="5" t="str">
        <f>IF(選手登録!M38="","",選手登録!M38)</f>
        <v/>
      </c>
      <c r="C28" s="5" t="str">
        <f>IF(選手登録!N38="","",選手登録!N38)</f>
        <v/>
      </c>
      <c r="D28" s="7" t="str">
        <f>IF(選手登録!O38="","",選手登録!O38)</f>
        <v/>
      </c>
      <c r="E28" s="7" t="str">
        <f>IF(選手登録!P38="","",選手登録!P38)</f>
        <v/>
      </c>
      <c r="F28" s="5" t="str">
        <f>IF(選手登録!Q38="","",選手登録!Q38)</f>
        <v/>
      </c>
      <c r="G28" s="6" t="str">
        <f>IF(選手登録!R38="","",選手登録!R38)</f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7">
        <f t="shared" si="0"/>
        <v>0</v>
      </c>
    </row>
    <row r="29" spans="1:21">
      <c r="A29">
        <f t="shared" si="1"/>
        <v>24</v>
      </c>
      <c r="B29" s="5" t="str">
        <f>IF(選手登録!M39="","",選手登録!M39)</f>
        <v/>
      </c>
      <c r="C29" s="5" t="str">
        <f>IF(選手登録!N39="","",選手登録!N39)</f>
        <v/>
      </c>
      <c r="D29" s="7" t="str">
        <f>IF(選手登録!O39="","",選手登録!O39)</f>
        <v/>
      </c>
      <c r="E29" s="7" t="str">
        <f>IF(選手登録!P39="","",選手登録!P39)</f>
        <v/>
      </c>
      <c r="F29" s="5" t="str">
        <f>IF(選手登録!Q39="","",選手登録!Q39)</f>
        <v/>
      </c>
      <c r="G29" s="6" t="str">
        <f>IF(選手登録!R39="","",選手登録!R39)</f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7">
        <f t="shared" si="0"/>
        <v>0</v>
      </c>
    </row>
    <row r="30" spans="1:21">
      <c r="A30">
        <f t="shared" si="1"/>
        <v>25</v>
      </c>
      <c r="B30" s="5" t="str">
        <f>IF(選手登録!M40="","",選手登録!M40)</f>
        <v/>
      </c>
      <c r="C30" s="5" t="str">
        <f>IF(選手登録!N40="","",選手登録!N40)</f>
        <v/>
      </c>
      <c r="D30" s="7" t="str">
        <f>IF(選手登録!O40="","",選手登録!O40)</f>
        <v/>
      </c>
      <c r="E30" s="7" t="str">
        <f>IF(選手登録!P40="","",選手登録!P40)</f>
        <v/>
      </c>
      <c r="F30" s="5" t="str">
        <f>IF(選手登録!Q40="","",選手登録!Q40)</f>
        <v/>
      </c>
      <c r="G30" s="6" t="str">
        <f>IF(選手登録!R40="","",選手登録!R40)</f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7">
        <f t="shared" si="0"/>
        <v>0</v>
      </c>
    </row>
    <row r="31" spans="1:21">
      <c r="A31">
        <f t="shared" si="1"/>
        <v>26</v>
      </c>
      <c r="B31" s="5" t="str">
        <f>IF(選手登録!M41="","",選手登録!M41)</f>
        <v/>
      </c>
      <c r="C31" s="5" t="str">
        <f>IF(選手登録!N41="","",選手登録!N41)</f>
        <v/>
      </c>
      <c r="D31" s="7" t="str">
        <f>IF(選手登録!O41="","",選手登録!O41)</f>
        <v/>
      </c>
      <c r="E31" s="7" t="str">
        <f>IF(選手登録!P41="","",選手登録!P41)</f>
        <v/>
      </c>
      <c r="F31" s="5" t="str">
        <f>IF(選手登録!Q41="","",選手登録!Q41)</f>
        <v/>
      </c>
      <c r="G31" s="6" t="str">
        <f>IF(選手登録!R41="","",選手登録!R41)</f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7">
        <f t="shared" si="0"/>
        <v>0</v>
      </c>
    </row>
    <row r="32" spans="1:21">
      <c r="A32">
        <f t="shared" si="1"/>
        <v>27</v>
      </c>
      <c r="B32" s="5" t="str">
        <f>IF(選手登録!M42="","",選手登録!M42)</f>
        <v/>
      </c>
      <c r="C32" s="5" t="str">
        <f>IF(選手登録!N42="","",選手登録!N42)</f>
        <v/>
      </c>
      <c r="D32" s="7" t="str">
        <f>IF(選手登録!O42="","",選手登録!O42)</f>
        <v/>
      </c>
      <c r="E32" s="7" t="str">
        <f>IF(選手登録!P42="","",選手登録!P42)</f>
        <v/>
      </c>
      <c r="F32" s="5" t="str">
        <f>IF(選手登録!Q42="","",選手登録!Q42)</f>
        <v/>
      </c>
      <c r="G32" s="6" t="str">
        <f>IF(選手登録!R42="","",選手登録!R42)</f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7">
        <f t="shared" si="0"/>
        <v>0</v>
      </c>
    </row>
    <row r="33" spans="1:20">
      <c r="A33">
        <f t="shared" si="1"/>
        <v>28</v>
      </c>
      <c r="B33" s="5" t="str">
        <f>IF(選手登録!M43="","",選手登録!M43)</f>
        <v/>
      </c>
      <c r="C33" s="5" t="str">
        <f>IF(選手登録!N43="","",選手登録!N43)</f>
        <v/>
      </c>
      <c r="D33" s="7" t="str">
        <f>IF(選手登録!O43="","",選手登録!O43)</f>
        <v/>
      </c>
      <c r="E33" s="7" t="str">
        <f>IF(選手登録!P43="","",選手登録!P43)</f>
        <v/>
      </c>
      <c r="F33" s="5" t="str">
        <f>IF(選手登録!Q43="","",選手登録!Q43)</f>
        <v/>
      </c>
      <c r="G33" s="6" t="str">
        <f>IF(選手登録!R43="","",選手登録!R43)</f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7">
        <f t="shared" si="0"/>
        <v>0</v>
      </c>
    </row>
    <row r="34" spans="1:20">
      <c r="A34">
        <f t="shared" si="1"/>
        <v>29</v>
      </c>
      <c r="B34" s="5" t="str">
        <f>IF(選手登録!M44="","",選手登録!M44)</f>
        <v/>
      </c>
      <c r="C34" s="5" t="str">
        <f>IF(選手登録!N44="","",選手登録!N44)</f>
        <v/>
      </c>
      <c r="D34" s="7" t="str">
        <f>IF(選手登録!O44="","",選手登録!O44)</f>
        <v/>
      </c>
      <c r="E34" s="7" t="str">
        <f>IF(選手登録!P44="","",選手登録!P44)</f>
        <v/>
      </c>
      <c r="F34" s="5" t="str">
        <f>IF(選手登録!Q44="","",選手登録!Q44)</f>
        <v/>
      </c>
      <c r="G34" s="6" t="str">
        <f>IF(選手登録!R44="","",選手登録!R44)</f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7">
        <f t="shared" si="0"/>
        <v>0</v>
      </c>
    </row>
    <row r="35" spans="1:20">
      <c r="A35">
        <f t="shared" si="1"/>
        <v>30</v>
      </c>
      <c r="B35" s="5" t="str">
        <f>IF(選手登録!M45="","",選手登録!M45)</f>
        <v/>
      </c>
      <c r="C35" s="5" t="str">
        <f>IF(選手登録!N45="","",選手登録!N45)</f>
        <v/>
      </c>
      <c r="D35" s="7" t="str">
        <f>IF(選手登録!O45="","",選手登録!O45)</f>
        <v/>
      </c>
      <c r="E35" s="7" t="str">
        <f>IF(選手登録!P45="","",選手登録!P45)</f>
        <v/>
      </c>
      <c r="F35" s="5" t="str">
        <f>IF(選手登録!Q45="","",選手登録!Q45)</f>
        <v/>
      </c>
      <c r="G35" s="6" t="str">
        <f>IF(選手登録!R45="","",選手登録!R45)</f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7">
        <f t="shared" si="0"/>
        <v>0</v>
      </c>
    </row>
    <row r="36" spans="1:20">
      <c r="A36">
        <f t="shared" si="1"/>
        <v>31</v>
      </c>
      <c r="B36" s="5" t="str">
        <f>IF(選手登録!M46="","",選手登録!M46)</f>
        <v/>
      </c>
      <c r="C36" s="5" t="str">
        <f>IF(選手登録!N46="","",選手登録!N46)</f>
        <v/>
      </c>
      <c r="D36" s="7" t="str">
        <f>IF(選手登録!O46="","",選手登録!O46)</f>
        <v/>
      </c>
      <c r="E36" s="7" t="str">
        <f>IF(選手登録!P46="","",選手登録!P46)</f>
        <v/>
      </c>
      <c r="F36" s="5" t="str">
        <f>IF(選手登録!Q46="","",選手登録!Q46)</f>
        <v/>
      </c>
      <c r="G36" s="6" t="str">
        <f>IF(選手登録!R46="","",選手登録!R46)</f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7">
        <f t="shared" ref="T36:T62" si="2">COUNTA(H36:S36)</f>
        <v>0</v>
      </c>
    </row>
    <row r="37" spans="1:20">
      <c r="A37">
        <f t="shared" si="1"/>
        <v>32</v>
      </c>
      <c r="B37" s="5" t="str">
        <f>IF(選手登録!M47="","",選手登録!M47)</f>
        <v/>
      </c>
      <c r="C37" s="5" t="str">
        <f>IF(選手登録!N47="","",選手登録!N47)</f>
        <v/>
      </c>
      <c r="D37" s="7" t="str">
        <f>IF(選手登録!O47="","",選手登録!O47)</f>
        <v/>
      </c>
      <c r="E37" s="7" t="str">
        <f>IF(選手登録!P47="","",選手登録!P47)</f>
        <v/>
      </c>
      <c r="F37" s="5" t="str">
        <f>IF(選手登録!Q47="","",選手登録!Q47)</f>
        <v/>
      </c>
      <c r="G37" s="6" t="str">
        <f>IF(選手登録!R47="","",選手登録!R47)</f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7">
        <f t="shared" si="2"/>
        <v>0</v>
      </c>
    </row>
    <row r="38" spans="1:20">
      <c r="A38">
        <f t="shared" si="1"/>
        <v>33</v>
      </c>
      <c r="B38" s="5" t="str">
        <f>IF(選手登録!M48="","",選手登録!M48)</f>
        <v/>
      </c>
      <c r="C38" s="5" t="str">
        <f>IF(選手登録!N48="","",選手登録!N48)</f>
        <v/>
      </c>
      <c r="D38" s="7" t="str">
        <f>IF(選手登録!O48="","",選手登録!O48)</f>
        <v/>
      </c>
      <c r="E38" s="7" t="str">
        <f>IF(選手登録!P48="","",選手登録!P48)</f>
        <v/>
      </c>
      <c r="F38" s="5" t="str">
        <f>IF(選手登録!Q48="","",選手登録!Q48)</f>
        <v/>
      </c>
      <c r="G38" s="6" t="str">
        <f>IF(選手登録!R48="","",選手登録!R48)</f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7">
        <f t="shared" si="2"/>
        <v>0</v>
      </c>
    </row>
    <row r="39" spans="1:20">
      <c r="A39">
        <f t="shared" si="1"/>
        <v>34</v>
      </c>
      <c r="B39" s="5" t="str">
        <f>IF(選手登録!M49="","",選手登録!M49)</f>
        <v/>
      </c>
      <c r="C39" s="5" t="str">
        <f>IF(選手登録!N49="","",選手登録!N49)</f>
        <v/>
      </c>
      <c r="D39" s="7" t="str">
        <f>IF(選手登録!O49="","",選手登録!O49)</f>
        <v/>
      </c>
      <c r="E39" s="7" t="str">
        <f>IF(選手登録!P49="","",選手登録!P49)</f>
        <v/>
      </c>
      <c r="F39" s="5" t="str">
        <f>IF(選手登録!Q49="","",選手登録!Q49)</f>
        <v/>
      </c>
      <c r="G39" s="6" t="str">
        <f>IF(選手登録!R49="","",選手登録!R49)</f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7">
        <f t="shared" si="2"/>
        <v>0</v>
      </c>
    </row>
    <row r="40" spans="1:20">
      <c r="A40">
        <f t="shared" si="1"/>
        <v>35</v>
      </c>
      <c r="B40" s="5" t="str">
        <f>IF(選手登録!M50="","",選手登録!M50)</f>
        <v/>
      </c>
      <c r="C40" s="5" t="str">
        <f>IF(選手登録!N50="","",選手登録!N50)</f>
        <v/>
      </c>
      <c r="D40" s="7" t="str">
        <f>IF(選手登録!O50="","",選手登録!O50)</f>
        <v/>
      </c>
      <c r="E40" s="7" t="str">
        <f>IF(選手登録!P50="","",選手登録!P50)</f>
        <v/>
      </c>
      <c r="F40" s="5" t="str">
        <f>IF(選手登録!Q50="","",選手登録!Q50)</f>
        <v/>
      </c>
      <c r="G40" s="6" t="str">
        <f>IF(選手登録!R50="","",選手登録!R50)</f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7">
        <f t="shared" si="2"/>
        <v>0</v>
      </c>
    </row>
    <row r="41" spans="1:20">
      <c r="A41">
        <f t="shared" si="1"/>
        <v>36</v>
      </c>
      <c r="B41" s="5" t="str">
        <f>IF(選手登録!M51="","",選手登録!M51)</f>
        <v/>
      </c>
      <c r="C41" s="5" t="str">
        <f>IF(選手登録!N51="","",選手登録!N51)</f>
        <v/>
      </c>
      <c r="D41" s="7" t="str">
        <f>IF(選手登録!O51="","",選手登録!O51)</f>
        <v/>
      </c>
      <c r="E41" s="7" t="str">
        <f>IF(選手登録!P51="","",選手登録!P51)</f>
        <v/>
      </c>
      <c r="F41" s="5" t="str">
        <f>IF(選手登録!Q51="","",選手登録!Q51)</f>
        <v/>
      </c>
      <c r="G41" s="6" t="str">
        <f>IF(選手登録!R51="","",選手登録!R51)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7">
        <f t="shared" si="2"/>
        <v>0</v>
      </c>
    </row>
    <row r="42" spans="1:20">
      <c r="A42">
        <f t="shared" si="1"/>
        <v>37</v>
      </c>
      <c r="B42" s="5" t="str">
        <f>IF(選手登録!M52="","",選手登録!M52)</f>
        <v/>
      </c>
      <c r="C42" s="5" t="str">
        <f>IF(選手登録!N52="","",選手登録!N52)</f>
        <v/>
      </c>
      <c r="D42" s="7" t="str">
        <f>IF(選手登録!O52="","",選手登録!O52)</f>
        <v/>
      </c>
      <c r="E42" s="7" t="str">
        <f>IF(選手登録!P52="","",選手登録!P52)</f>
        <v/>
      </c>
      <c r="F42" s="5" t="str">
        <f>IF(選手登録!Q52="","",選手登録!Q52)</f>
        <v/>
      </c>
      <c r="G42" s="6" t="str">
        <f>IF(選手登録!R52="","",選手登録!R52)</f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7">
        <f t="shared" si="2"/>
        <v>0</v>
      </c>
    </row>
    <row r="43" spans="1:20">
      <c r="A43">
        <f t="shared" si="1"/>
        <v>38</v>
      </c>
      <c r="B43" s="5" t="str">
        <f>IF(選手登録!M53="","",選手登録!M53)</f>
        <v/>
      </c>
      <c r="C43" s="5" t="str">
        <f>IF(選手登録!N53="","",選手登録!N53)</f>
        <v/>
      </c>
      <c r="D43" s="7" t="str">
        <f>IF(選手登録!O53="","",選手登録!O53)</f>
        <v/>
      </c>
      <c r="E43" s="7" t="str">
        <f>IF(選手登録!P53="","",選手登録!P53)</f>
        <v/>
      </c>
      <c r="F43" s="5" t="str">
        <f>IF(選手登録!Q53="","",選手登録!Q53)</f>
        <v/>
      </c>
      <c r="G43" s="6" t="str">
        <f>IF(選手登録!R53="","",選手登録!R53)</f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7">
        <f t="shared" si="2"/>
        <v>0</v>
      </c>
    </row>
    <row r="44" spans="1:20">
      <c r="A44">
        <f t="shared" si="1"/>
        <v>39</v>
      </c>
      <c r="B44" s="5" t="str">
        <f>IF(選手登録!M54="","",選手登録!M54)</f>
        <v/>
      </c>
      <c r="C44" s="5" t="str">
        <f>IF(選手登録!N54="","",選手登録!N54)</f>
        <v/>
      </c>
      <c r="D44" s="7" t="str">
        <f>IF(選手登録!O54="","",選手登録!O54)</f>
        <v/>
      </c>
      <c r="E44" s="7" t="str">
        <f>IF(選手登録!P54="","",選手登録!P54)</f>
        <v/>
      </c>
      <c r="F44" s="5" t="str">
        <f>IF(選手登録!Q54="","",選手登録!Q54)</f>
        <v/>
      </c>
      <c r="G44" s="6" t="str">
        <f>IF(選手登録!R54="","",選手登録!R54)</f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7">
        <f t="shared" si="2"/>
        <v>0</v>
      </c>
    </row>
    <row r="45" spans="1:20">
      <c r="A45">
        <f t="shared" si="1"/>
        <v>40</v>
      </c>
      <c r="B45" s="5" t="str">
        <f>IF(選手登録!M55="","",選手登録!M55)</f>
        <v/>
      </c>
      <c r="C45" s="5" t="str">
        <f>IF(選手登録!N55="","",選手登録!N55)</f>
        <v/>
      </c>
      <c r="D45" s="7" t="str">
        <f>IF(選手登録!O55="","",選手登録!O55)</f>
        <v/>
      </c>
      <c r="E45" s="7" t="str">
        <f>IF(選手登録!P55="","",選手登録!P55)</f>
        <v/>
      </c>
      <c r="F45" s="5" t="str">
        <f>IF(選手登録!Q55="","",選手登録!Q55)</f>
        <v/>
      </c>
      <c r="G45" s="6" t="str">
        <f>IF(選手登録!R55="","",選手登録!R55)</f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7">
        <f t="shared" si="2"/>
        <v>0</v>
      </c>
    </row>
    <row r="46" spans="1:20">
      <c r="A46">
        <f t="shared" si="1"/>
        <v>41</v>
      </c>
      <c r="B46" s="5" t="str">
        <f>IF(選手登録!M56="","",選手登録!M56)</f>
        <v/>
      </c>
      <c r="C46" s="5" t="str">
        <f>IF(選手登録!N56="","",選手登録!N56)</f>
        <v/>
      </c>
      <c r="D46" s="7" t="str">
        <f>IF(選手登録!O56="","",選手登録!O56)</f>
        <v/>
      </c>
      <c r="E46" s="7" t="str">
        <f>IF(選手登録!P56="","",選手登録!P56)</f>
        <v/>
      </c>
      <c r="F46" s="5" t="str">
        <f>IF(選手登録!Q56="","",選手登録!Q56)</f>
        <v/>
      </c>
      <c r="G46" s="6" t="str">
        <f>IF(選手登録!R56="","",選手登録!R56)</f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7">
        <f t="shared" si="2"/>
        <v>0</v>
      </c>
    </row>
    <row r="47" spans="1:20">
      <c r="A47">
        <f t="shared" si="1"/>
        <v>42</v>
      </c>
      <c r="B47" s="5" t="str">
        <f>IF(選手登録!M57="","",選手登録!M57)</f>
        <v/>
      </c>
      <c r="C47" s="5" t="str">
        <f>IF(選手登録!N57="","",選手登録!N57)</f>
        <v/>
      </c>
      <c r="D47" s="7" t="str">
        <f>IF(選手登録!O57="","",選手登録!O57)</f>
        <v/>
      </c>
      <c r="E47" s="7" t="str">
        <f>IF(選手登録!P57="","",選手登録!P57)</f>
        <v/>
      </c>
      <c r="F47" s="5" t="str">
        <f>IF(選手登録!Q57="","",選手登録!Q57)</f>
        <v/>
      </c>
      <c r="G47" s="6" t="str">
        <f>IF(選手登録!R57="","",選手登録!R57)</f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7">
        <f t="shared" si="2"/>
        <v>0</v>
      </c>
    </row>
    <row r="48" spans="1:20">
      <c r="A48">
        <f t="shared" si="1"/>
        <v>43</v>
      </c>
      <c r="B48" s="5" t="str">
        <f>IF(選手登録!M58="","",選手登録!M58)</f>
        <v/>
      </c>
      <c r="C48" s="5" t="str">
        <f>IF(選手登録!N58="","",選手登録!N58)</f>
        <v/>
      </c>
      <c r="D48" s="7" t="str">
        <f>IF(選手登録!O58="","",選手登録!O58)</f>
        <v/>
      </c>
      <c r="E48" s="7" t="str">
        <f>IF(選手登録!P58="","",選手登録!P58)</f>
        <v/>
      </c>
      <c r="F48" s="5" t="str">
        <f>IF(選手登録!Q58="","",選手登録!Q58)</f>
        <v/>
      </c>
      <c r="G48" s="6" t="str">
        <f>IF(選手登録!R58="","",選手登録!R58)</f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7">
        <f t="shared" si="2"/>
        <v>0</v>
      </c>
    </row>
    <row r="49" spans="1:20">
      <c r="A49">
        <f t="shared" si="1"/>
        <v>44</v>
      </c>
      <c r="B49" s="5" t="str">
        <f>IF(選手登録!M59="","",選手登録!M59)</f>
        <v/>
      </c>
      <c r="C49" s="5" t="str">
        <f>IF(選手登録!N59="","",選手登録!N59)</f>
        <v/>
      </c>
      <c r="D49" s="7" t="str">
        <f>IF(選手登録!O59="","",選手登録!O59)</f>
        <v/>
      </c>
      <c r="E49" s="7" t="str">
        <f>IF(選手登録!P59="","",選手登録!P59)</f>
        <v/>
      </c>
      <c r="F49" s="5" t="str">
        <f>IF(選手登録!Q59="","",選手登録!Q59)</f>
        <v/>
      </c>
      <c r="G49" s="6" t="str">
        <f>IF(選手登録!R59="","",選手登録!R59)</f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7">
        <f t="shared" si="2"/>
        <v>0</v>
      </c>
    </row>
    <row r="50" spans="1:20">
      <c r="A50">
        <f t="shared" si="1"/>
        <v>45</v>
      </c>
      <c r="B50" s="5" t="str">
        <f>IF(選手登録!M60="","",選手登録!M60)</f>
        <v/>
      </c>
      <c r="C50" s="5" t="str">
        <f>IF(選手登録!N60="","",選手登録!N60)</f>
        <v/>
      </c>
      <c r="D50" s="7" t="str">
        <f>IF(選手登録!O60="","",選手登録!O60)</f>
        <v/>
      </c>
      <c r="E50" s="7" t="str">
        <f>IF(選手登録!P60="","",選手登録!P60)</f>
        <v/>
      </c>
      <c r="F50" s="5" t="str">
        <f>IF(選手登録!Q60="","",選手登録!Q60)</f>
        <v/>
      </c>
      <c r="G50" s="6" t="str">
        <f>IF(選手登録!R60="","",選手登録!R60)</f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7">
        <f t="shared" si="2"/>
        <v>0</v>
      </c>
    </row>
    <row r="51" spans="1:20">
      <c r="A51">
        <f t="shared" si="1"/>
        <v>46</v>
      </c>
      <c r="B51" s="5" t="str">
        <f>IF(選手登録!M61="","",選手登録!M61)</f>
        <v/>
      </c>
      <c r="C51" s="5" t="str">
        <f>IF(選手登録!N61="","",選手登録!N61)</f>
        <v/>
      </c>
      <c r="D51" s="7" t="str">
        <f>IF(選手登録!O61="","",選手登録!O61)</f>
        <v/>
      </c>
      <c r="E51" s="7" t="str">
        <f>IF(選手登録!P61="","",選手登録!P61)</f>
        <v/>
      </c>
      <c r="F51" s="5" t="str">
        <f>IF(選手登録!Q61="","",選手登録!Q61)</f>
        <v/>
      </c>
      <c r="G51" s="6" t="str">
        <f>IF(選手登録!R61="","",選手登録!R61)</f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7">
        <f t="shared" si="2"/>
        <v>0</v>
      </c>
    </row>
    <row r="52" spans="1:20">
      <c r="A52">
        <f t="shared" si="1"/>
        <v>47</v>
      </c>
      <c r="B52" s="5" t="str">
        <f>IF(選手登録!M62="","",選手登録!M62)</f>
        <v/>
      </c>
      <c r="C52" s="5" t="str">
        <f>IF(選手登録!N62="","",選手登録!N62)</f>
        <v/>
      </c>
      <c r="D52" s="7" t="str">
        <f>IF(選手登録!O62="","",選手登録!O62)</f>
        <v/>
      </c>
      <c r="E52" s="7" t="str">
        <f>IF(選手登録!P62="","",選手登録!P62)</f>
        <v/>
      </c>
      <c r="F52" s="5" t="str">
        <f>IF(選手登録!Q62="","",選手登録!Q62)</f>
        <v/>
      </c>
      <c r="G52" s="6" t="str">
        <f>IF(選手登録!R62="","",選手登録!R62)</f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7">
        <f t="shared" si="2"/>
        <v>0</v>
      </c>
    </row>
    <row r="53" spans="1:20">
      <c r="A53">
        <f t="shared" si="1"/>
        <v>48</v>
      </c>
      <c r="B53" s="5" t="str">
        <f>IF(選手登録!M63="","",選手登録!M63)</f>
        <v/>
      </c>
      <c r="C53" s="5" t="str">
        <f>IF(選手登録!N63="","",選手登録!N63)</f>
        <v/>
      </c>
      <c r="D53" s="7" t="str">
        <f>IF(選手登録!O63="","",選手登録!O63)</f>
        <v/>
      </c>
      <c r="E53" s="7" t="str">
        <f>IF(選手登録!P63="","",選手登録!P63)</f>
        <v/>
      </c>
      <c r="F53" s="5" t="str">
        <f>IF(選手登録!Q63="","",選手登録!Q63)</f>
        <v/>
      </c>
      <c r="G53" s="6" t="str">
        <f>IF(選手登録!R63="","",選手登録!R63)</f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7">
        <f t="shared" si="2"/>
        <v>0</v>
      </c>
    </row>
    <row r="54" spans="1:20">
      <c r="A54">
        <f t="shared" si="1"/>
        <v>49</v>
      </c>
      <c r="B54" s="5" t="str">
        <f>IF(選手登録!M64="","",選手登録!M64)</f>
        <v/>
      </c>
      <c r="C54" s="5" t="str">
        <f>IF(選手登録!N64="","",選手登録!N64)</f>
        <v/>
      </c>
      <c r="D54" s="7" t="str">
        <f>IF(選手登録!O64="","",選手登録!O64)</f>
        <v/>
      </c>
      <c r="E54" s="7" t="str">
        <f>IF(選手登録!P64="","",選手登録!P64)</f>
        <v/>
      </c>
      <c r="F54" s="5" t="str">
        <f>IF(選手登録!Q64="","",選手登録!Q64)</f>
        <v/>
      </c>
      <c r="G54" s="6" t="str">
        <f>IF(選手登録!R64="","",選手登録!R64)</f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7">
        <f t="shared" si="2"/>
        <v>0</v>
      </c>
    </row>
    <row r="55" spans="1:20">
      <c r="A55">
        <f t="shared" si="1"/>
        <v>50</v>
      </c>
      <c r="B55" s="5" t="str">
        <f>IF(選手登録!M65="","",選手登録!M65)</f>
        <v/>
      </c>
      <c r="C55" s="5" t="str">
        <f>IF(選手登録!N65="","",選手登録!N65)</f>
        <v/>
      </c>
      <c r="D55" s="7" t="str">
        <f>IF(選手登録!O65="","",選手登録!O65)</f>
        <v/>
      </c>
      <c r="E55" s="7" t="str">
        <f>IF(選手登録!P65="","",選手登録!P65)</f>
        <v/>
      </c>
      <c r="F55" s="5" t="str">
        <f>IF(選手登録!Q65="","",選手登録!Q65)</f>
        <v/>
      </c>
      <c r="G55" s="6" t="str">
        <f>IF(選手登録!R65="","",選手登録!R65)</f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7">
        <f t="shared" si="2"/>
        <v>0</v>
      </c>
    </row>
    <row r="56" spans="1:20">
      <c r="A56">
        <f t="shared" si="1"/>
        <v>51</v>
      </c>
      <c r="B56" s="5" t="str">
        <f>IF(選手登録!M66="","",選手登録!M66)</f>
        <v/>
      </c>
      <c r="C56" s="5" t="str">
        <f>IF(選手登録!N66="","",選手登録!N66)</f>
        <v/>
      </c>
      <c r="D56" s="7" t="str">
        <f>IF(選手登録!O66="","",選手登録!O66)</f>
        <v/>
      </c>
      <c r="E56" s="7" t="str">
        <f>IF(選手登録!P66="","",選手登録!P66)</f>
        <v/>
      </c>
      <c r="F56" s="5" t="str">
        <f>IF(選手登録!Q66="","",選手登録!Q66)</f>
        <v/>
      </c>
      <c r="G56" s="6" t="str">
        <f>IF(選手登録!R66="","",選手登録!R66)</f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7">
        <f t="shared" si="2"/>
        <v>0</v>
      </c>
    </row>
    <row r="57" spans="1:20">
      <c r="A57">
        <f t="shared" si="1"/>
        <v>52</v>
      </c>
      <c r="B57" s="5" t="str">
        <f>IF(選手登録!M67="","",選手登録!M67)</f>
        <v/>
      </c>
      <c r="C57" s="5" t="str">
        <f>IF(選手登録!N67="","",選手登録!N67)</f>
        <v/>
      </c>
      <c r="D57" s="7" t="str">
        <f>IF(選手登録!O67="","",選手登録!O67)</f>
        <v/>
      </c>
      <c r="E57" s="7" t="str">
        <f>IF(選手登録!P67="","",選手登録!P67)</f>
        <v/>
      </c>
      <c r="F57" s="5" t="str">
        <f>IF(選手登録!Q67="","",選手登録!Q67)</f>
        <v/>
      </c>
      <c r="G57" s="6" t="str">
        <f>IF(選手登録!R67="","",選手登録!R67)</f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7">
        <f t="shared" si="2"/>
        <v>0</v>
      </c>
    </row>
    <row r="58" spans="1:20">
      <c r="A58">
        <f t="shared" si="1"/>
        <v>53</v>
      </c>
      <c r="B58" s="5" t="str">
        <f>IF(選手登録!M68="","",選手登録!M68)</f>
        <v/>
      </c>
      <c r="C58" s="5" t="str">
        <f>IF(選手登録!N68="","",選手登録!N68)</f>
        <v/>
      </c>
      <c r="D58" s="7" t="str">
        <f>IF(選手登録!O68="","",選手登録!O68)</f>
        <v/>
      </c>
      <c r="E58" s="7" t="str">
        <f>IF(選手登録!P68="","",選手登録!P68)</f>
        <v/>
      </c>
      <c r="F58" s="5" t="str">
        <f>IF(選手登録!Q68="","",選手登録!Q68)</f>
        <v/>
      </c>
      <c r="G58" s="6" t="str">
        <f>IF(選手登録!R68="","",選手登録!R68)</f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7">
        <f t="shared" si="2"/>
        <v>0</v>
      </c>
    </row>
    <row r="59" spans="1:20">
      <c r="A59">
        <f t="shared" si="1"/>
        <v>54</v>
      </c>
      <c r="B59" s="5" t="str">
        <f>IF(選手登録!M69="","",選手登録!M69)</f>
        <v/>
      </c>
      <c r="C59" s="5" t="str">
        <f>IF(選手登録!N69="","",選手登録!N69)</f>
        <v/>
      </c>
      <c r="D59" s="7" t="str">
        <f>IF(選手登録!O69="","",選手登録!O69)</f>
        <v/>
      </c>
      <c r="E59" s="7" t="str">
        <f>IF(選手登録!P69="","",選手登録!P69)</f>
        <v/>
      </c>
      <c r="F59" s="5" t="str">
        <f>IF(選手登録!Q69="","",選手登録!Q69)</f>
        <v/>
      </c>
      <c r="G59" s="6" t="str">
        <f>IF(選手登録!R69="","",選手登録!R69)</f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7">
        <f t="shared" si="2"/>
        <v>0</v>
      </c>
    </row>
    <row r="60" spans="1:20">
      <c r="A60">
        <f t="shared" si="1"/>
        <v>55</v>
      </c>
      <c r="B60" s="5" t="str">
        <f>IF(選手登録!M70="","",選手登録!M70)</f>
        <v/>
      </c>
      <c r="C60" s="5" t="str">
        <f>IF(選手登録!N70="","",選手登録!N70)</f>
        <v/>
      </c>
      <c r="D60" s="7" t="str">
        <f>IF(選手登録!O70="","",選手登録!O70)</f>
        <v/>
      </c>
      <c r="E60" s="7" t="str">
        <f>IF(選手登録!P70="","",選手登録!P70)</f>
        <v/>
      </c>
      <c r="F60" s="5" t="str">
        <f>IF(選手登録!Q70="","",選手登録!Q70)</f>
        <v/>
      </c>
      <c r="G60" s="6" t="str">
        <f>IF(選手登録!R70="","",選手登録!R70)</f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7">
        <f t="shared" si="2"/>
        <v>0</v>
      </c>
    </row>
    <row r="61" spans="1:20">
      <c r="A61">
        <f t="shared" si="1"/>
        <v>56</v>
      </c>
      <c r="B61" s="5" t="str">
        <f>IF(選手登録!M71="","",選手登録!M71)</f>
        <v/>
      </c>
      <c r="C61" s="5" t="str">
        <f>IF(選手登録!N71="","",選手登録!N71)</f>
        <v/>
      </c>
      <c r="D61" s="7" t="str">
        <f>IF(選手登録!O71="","",選手登録!O71)</f>
        <v/>
      </c>
      <c r="E61" s="7" t="str">
        <f>IF(選手登録!P71="","",選手登録!P71)</f>
        <v/>
      </c>
      <c r="F61" s="5" t="str">
        <f>IF(選手登録!Q71="","",選手登録!Q71)</f>
        <v/>
      </c>
      <c r="G61" s="6" t="str">
        <f>IF(選手登録!R71="","",選手登録!R71)</f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7">
        <f t="shared" si="2"/>
        <v>0</v>
      </c>
    </row>
    <row r="62" spans="1:20">
      <c r="A62">
        <f t="shared" si="1"/>
        <v>57</v>
      </c>
      <c r="B62" s="5" t="str">
        <f>IF(選手登録!M72="","",選手登録!M72)</f>
        <v/>
      </c>
      <c r="C62" s="5" t="str">
        <f>IF(選手登録!N72="","",選手登録!N72)</f>
        <v/>
      </c>
      <c r="D62" s="7" t="str">
        <f>IF(選手登録!O72="","",選手登録!O72)</f>
        <v/>
      </c>
      <c r="E62" s="7" t="str">
        <f>IF(選手登録!P72="","",選手登録!P72)</f>
        <v/>
      </c>
      <c r="F62" s="5" t="str">
        <f>IF(選手登録!Q72="","",選手登録!Q72)</f>
        <v/>
      </c>
      <c r="G62" s="6" t="str">
        <f>IF(選手登録!R72="","",選手登録!R72)</f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7">
        <f t="shared" si="2"/>
        <v>0</v>
      </c>
    </row>
    <row r="63" spans="1:20">
      <c r="A63">
        <f t="shared" si="1"/>
        <v>58</v>
      </c>
      <c r="B63" s="5" t="str">
        <f>IF(選手登録!M73="","",選手登録!M73)</f>
        <v/>
      </c>
      <c r="C63" s="5" t="str">
        <f>IF(選手登録!N73="","",選手登録!N73)</f>
        <v/>
      </c>
      <c r="D63" s="7" t="str">
        <f>IF(選手登録!O73="","",選手登録!O73)</f>
        <v/>
      </c>
      <c r="E63" s="7" t="str">
        <f>IF(選手登録!P73="","",選手登録!P73)</f>
        <v/>
      </c>
      <c r="F63" s="5" t="str">
        <f>IF(選手登録!Q73="","",選手登録!Q73)</f>
        <v/>
      </c>
      <c r="G63" s="6" t="str">
        <f>IF(選手登録!R73="","",選手登録!R73)</f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7">
        <f t="shared" ref="T63:T65" si="3">COUNTA(H63:S63)</f>
        <v>0</v>
      </c>
    </row>
    <row r="64" spans="1:20">
      <c r="A64">
        <f t="shared" si="1"/>
        <v>59</v>
      </c>
      <c r="B64" s="5" t="str">
        <f>IF(選手登録!M74="","",選手登録!M74)</f>
        <v/>
      </c>
      <c r="C64" s="5" t="str">
        <f>IF(選手登録!N74="","",選手登録!N74)</f>
        <v/>
      </c>
      <c r="D64" s="7" t="str">
        <f>IF(選手登録!O74="","",選手登録!O74)</f>
        <v/>
      </c>
      <c r="E64" s="7" t="str">
        <f>IF(選手登録!P74="","",選手登録!P74)</f>
        <v/>
      </c>
      <c r="F64" s="5" t="str">
        <f>IF(選手登録!Q74="","",選手登録!Q74)</f>
        <v/>
      </c>
      <c r="G64" s="6" t="str">
        <f>IF(選手登録!R74="","",選手登録!R74)</f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7">
        <f t="shared" si="3"/>
        <v>0</v>
      </c>
    </row>
    <row r="65" spans="1:20">
      <c r="A65">
        <f t="shared" si="1"/>
        <v>60</v>
      </c>
      <c r="B65" s="5" t="str">
        <f>IF(選手登録!M75="","",選手登録!M75)</f>
        <v/>
      </c>
      <c r="C65" s="5" t="str">
        <f>IF(選手登録!N75="","",選手登録!N75)</f>
        <v/>
      </c>
      <c r="D65" s="7" t="str">
        <f>IF(選手登録!O75="","",選手登録!O75)</f>
        <v/>
      </c>
      <c r="E65" s="7" t="str">
        <f>IF(選手登録!P75="","",選手登録!P75)</f>
        <v/>
      </c>
      <c r="F65" s="5" t="str">
        <f>IF(選手登録!Q75="","",選手登録!Q75)</f>
        <v/>
      </c>
      <c r="G65" s="6" t="str">
        <f>IF(選手登録!R75="","",選手登録!R75)</f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7">
        <f t="shared" si="3"/>
        <v>0</v>
      </c>
    </row>
  </sheetData>
  <sheetProtection sheet="1" objects="1" scenarios="1"/>
  <mergeCells count="3">
    <mergeCell ref="T4:T5"/>
    <mergeCell ref="H4:O4"/>
    <mergeCell ref="P4:S4"/>
  </mergeCells>
  <phoneticPr fontId="1"/>
  <conditionalFormatting sqref="I6:I65 L6:L65 N6:N65">
    <cfRule type="expression" dxfId="3" priority="1">
      <formula>$B$1=2</formula>
    </cfRule>
  </conditionalFormatting>
  <conditionalFormatting sqref="J6:K65 M6:M65">
    <cfRule type="expression" dxfId="2" priority="2">
      <formula>$B$1=3</formula>
    </cfRule>
  </conditionalFormatting>
  <conditionalFormatting sqref="L6:L65 N6:N65 R6:R65">
    <cfRule type="expression" dxfId="1" priority="10">
      <formula>$B$1=1</formula>
    </cfRule>
  </conditionalFormatting>
  <conditionalFormatting sqref="T6:T65">
    <cfRule type="cellIs" dxfId="0" priority="11" operator="greaterThan">
      <formula>2</formula>
    </cfRule>
  </conditionalFormatting>
  <dataValidations disablePrompts="1" count="1">
    <dataValidation imeMode="halfKatakana" allowBlank="1" showInputMessage="1" showErrorMessage="1" sqref="E5" xr:uid="{00000000-0002-0000-0300-000000000000}"/>
  </dataValidations>
  <pageMargins left="0.70866141732283472" right="0.70866141732283472" top="0.74803149606299213" bottom="0.35433070866141736" header="0.31496062992125984" footer="0.31496062992125984"/>
  <pageSetup paperSize="9" scale="88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3.5"/>
  <cols>
    <col min="1" max="1" width="3" bestFit="1" customWidth="1"/>
    <col min="2" max="2" width="4.375" customWidth="1"/>
    <col min="3" max="3" width="12.75" customWidth="1"/>
    <col min="4" max="4" width="6.875" customWidth="1"/>
    <col min="5" max="6" width="13" customWidth="1"/>
    <col min="7" max="7" width="6" customWidth="1"/>
    <col min="8" max="8" width="8.125" customWidth="1"/>
    <col min="9" max="9" width="4.5" bestFit="1" customWidth="1"/>
    <col min="10" max="10" width="12.75" customWidth="1"/>
    <col min="11" max="11" width="6.875" customWidth="1"/>
    <col min="12" max="13" width="13" customWidth="1"/>
    <col min="14" max="14" width="6" customWidth="1"/>
    <col min="15" max="15" width="8.125" customWidth="1"/>
    <col min="16" max="16" width="3.5" bestFit="1" customWidth="1"/>
    <col min="17" max="17" width="20.625" bestFit="1" customWidth="1"/>
  </cols>
  <sheetData>
    <row r="1" spans="1:17">
      <c r="C1" s="3" t="str">
        <f>選手登録!B1</f>
        <v>第</v>
      </c>
      <c r="D1" s="5">
        <f>選手登録!C1</f>
        <v>1</v>
      </c>
      <c r="E1" t="str">
        <f>選手登録!D1&amp;" 4x100mリレー申し込み"</f>
        <v>回　河北郡市陸上競技記録会2026 4x100mリレー申し込み</v>
      </c>
    </row>
    <row r="2" spans="1:17">
      <c r="B2" s="3"/>
      <c r="C2" s="4"/>
    </row>
    <row r="3" spans="1:17">
      <c r="D3" s="1"/>
      <c r="E3" t="s">
        <v>3</v>
      </c>
      <c r="K3" s="7"/>
      <c r="L3" t="s">
        <v>56</v>
      </c>
      <c r="P3" s="2"/>
    </row>
    <row r="4" spans="1:17" ht="14.25" thickBot="1">
      <c r="C4" t="s">
        <v>52</v>
      </c>
      <c r="G4">
        <f>COUNTA(D6)+COUNTA(D14)+COUNTA(D22)+COUNTA(D30)+COUNTA(D38)</f>
        <v>0</v>
      </c>
      <c r="H4" t="s">
        <v>141</v>
      </c>
      <c r="J4" t="s">
        <v>53</v>
      </c>
      <c r="N4">
        <f>COUNTA(K6)+COUNTA(K14)+COUNTA(K22)+COUNTA(K30)+COUNTA(K38)</f>
        <v>0</v>
      </c>
      <c r="O4" t="s">
        <v>141</v>
      </c>
    </row>
    <row r="5" spans="1:17" ht="14.25" thickBot="1">
      <c r="C5" s="111" t="s">
        <v>31</v>
      </c>
      <c r="D5" s="112" t="s">
        <v>33</v>
      </c>
      <c r="E5" s="112" t="s">
        <v>11</v>
      </c>
      <c r="F5" s="112" t="s">
        <v>34</v>
      </c>
      <c r="G5" s="113" t="s">
        <v>13</v>
      </c>
      <c r="H5" s="114" t="s">
        <v>79</v>
      </c>
      <c r="J5" s="115" t="s">
        <v>31</v>
      </c>
      <c r="K5" s="116" t="s">
        <v>33</v>
      </c>
      <c r="L5" s="116" t="s">
        <v>11</v>
      </c>
      <c r="M5" s="116" t="s">
        <v>34</v>
      </c>
      <c r="N5" s="117" t="s">
        <v>13</v>
      </c>
      <c r="O5" s="118" t="s">
        <v>79</v>
      </c>
    </row>
    <row r="6" spans="1:17">
      <c r="A6" s="145" t="s">
        <v>81</v>
      </c>
      <c r="B6" s="63">
        <v>1</v>
      </c>
      <c r="C6" s="14" t="str">
        <f>IF(D6="","",IF($G$4&gt;1,選手登録!$E$5&amp;" "&amp;A6,選手登録!$E$5))</f>
        <v/>
      </c>
      <c r="D6" s="65"/>
      <c r="E6" s="15" t="str">
        <f>IFERROR(VLOOKUP($D6,選手登録!$E$16:$H$75,2,FALSE)&amp;"","")</f>
        <v/>
      </c>
      <c r="F6" s="15" t="str">
        <f>IFERROR(VLOOKUP($D6,選手登録!$E$16:$H$75,3,FALSE)&amp;"","")</f>
        <v/>
      </c>
      <c r="G6" s="56" t="str">
        <f>IFERROR(VLOOKUP($D6,選手登録!$E$16:$H$75,4,FALSE)&amp;"","")</f>
        <v/>
      </c>
      <c r="H6" s="67"/>
      <c r="I6" s="13">
        <v>1</v>
      </c>
      <c r="J6" s="14" t="str">
        <f>IF(K6="","",IF(N4&gt;1,選手登録!$E$5&amp;" A",選手登録!$E$5))</f>
        <v/>
      </c>
      <c r="K6" s="65"/>
      <c r="L6" s="15" t="str">
        <f>IFERROR(VLOOKUP($K6,選手登録!$N$16:$Q$75,2,FALSE)&amp;"","")</f>
        <v/>
      </c>
      <c r="M6" s="15" t="str">
        <f>IFERROR(VLOOKUP($K6,選手登録!$N$16:$Q$75,3,FALSE)&amp;"","")</f>
        <v/>
      </c>
      <c r="N6" s="56" t="str">
        <f>IFERROR(VLOOKUP($K6,選手登録!$N$16:$Q$75,4,FALSE)&amp;"","")</f>
        <v/>
      </c>
      <c r="O6" s="67"/>
    </row>
    <row r="7" spans="1:17">
      <c r="A7" s="146"/>
      <c r="B7" s="63">
        <f>B6+1</f>
        <v>2</v>
      </c>
      <c r="C7" s="16" t="str">
        <f>IF(D7="","",C6)</f>
        <v/>
      </c>
      <c r="D7" s="61"/>
      <c r="E7" s="6" t="str">
        <f>IFERROR(VLOOKUP($D7,選手登録!$E$16:$H$75,2,FALSE)&amp;"","")</f>
        <v/>
      </c>
      <c r="F7" s="6" t="str">
        <f>IFERROR(VLOOKUP($D7,選手登録!$E$16:$H$75,3,FALSE)&amp;"","")</f>
        <v/>
      </c>
      <c r="G7" s="57" t="str">
        <f>IFERROR(VLOOKUP($D7,選手登録!$E$16:$H$75,4,FALSE)&amp;"","")</f>
        <v/>
      </c>
      <c r="H7" s="95" t="str">
        <f>IF(H6="","",H6)</f>
        <v/>
      </c>
      <c r="I7" s="13">
        <f>I6+1</f>
        <v>2</v>
      </c>
      <c r="J7" s="16" t="str">
        <f>IF(K7="","",J6)</f>
        <v/>
      </c>
      <c r="K7" s="61"/>
      <c r="L7" s="6" t="str">
        <f>IFERROR(VLOOKUP($K7,選手登録!$N$16:$Q$75,2,FALSE)&amp;"","")</f>
        <v/>
      </c>
      <c r="M7" s="6" t="str">
        <f>IFERROR(VLOOKUP($K7,選手登録!$N$16:$Q$75,3,FALSE)&amp;"","")</f>
        <v/>
      </c>
      <c r="N7" s="57" t="str">
        <f>IFERROR(VLOOKUP($K7,選手登録!$N$16:$Q$75,4,FALSE)&amp;"","")</f>
        <v/>
      </c>
      <c r="O7" s="95" t="str">
        <f>IF(O6="","",O6)</f>
        <v/>
      </c>
    </row>
    <row r="8" spans="1:17">
      <c r="A8" s="146"/>
      <c r="B8" s="63">
        <f t="shared" ref="B8:B13" si="0">B7+1</f>
        <v>3</v>
      </c>
      <c r="C8" s="16" t="str">
        <f t="shared" ref="C8:C13" si="1">IF(D8="","",C7)</f>
        <v/>
      </c>
      <c r="D8" s="61"/>
      <c r="E8" s="6" t="str">
        <f>IFERROR(VLOOKUP($D8,選手登録!$E$16:$H$75,2,FALSE)&amp;"","")</f>
        <v/>
      </c>
      <c r="F8" s="6" t="str">
        <f>IFERROR(VLOOKUP($D8,選手登録!$E$16:$H$75,3,FALSE)&amp;"","")</f>
        <v/>
      </c>
      <c r="G8" s="57" t="str">
        <f>IFERROR(VLOOKUP($D8,選手登録!$E$16:$H$75,4,FALSE)&amp;"","")</f>
        <v/>
      </c>
      <c r="H8" s="95" t="str">
        <f t="shared" ref="H8:H13" si="2">IF(H7="","",H7)</f>
        <v/>
      </c>
      <c r="I8" s="13">
        <f t="shared" ref="I8:I13" si="3">I7+1</f>
        <v>3</v>
      </c>
      <c r="J8" s="16" t="str">
        <f t="shared" ref="J8:J13" si="4">IF(K8="","",J7)</f>
        <v/>
      </c>
      <c r="K8" s="61"/>
      <c r="L8" s="6" t="str">
        <f>IFERROR(VLOOKUP($K8,選手登録!$N$16:$Q$75,2,FALSE)&amp;"","")</f>
        <v/>
      </c>
      <c r="M8" s="6" t="str">
        <f>IFERROR(VLOOKUP($K8,選手登録!$N$16:$Q$75,3,FALSE)&amp;"","")</f>
        <v/>
      </c>
      <c r="N8" s="57" t="str">
        <f>IFERROR(VLOOKUP($K8,選手登録!$N$16:$Q$75,4,FALSE)&amp;"","")</f>
        <v/>
      </c>
      <c r="O8" s="95" t="str">
        <f t="shared" ref="O8:O13" si="5">IF(O7="","",O7)</f>
        <v/>
      </c>
    </row>
    <row r="9" spans="1:17">
      <c r="A9" s="146"/>
      <c r="B9" s="63">
        <f t="shared" si="0"/>
        <v>4</v>
      </c>
      <c r="C9" s="16" t="str">
        <f t="shared" si="1"/>
        <v/>
      </c>
      <c r="D9" s="61"/>
      <c r="E9" s="6" t="str">
        <f>IFERROR(VLOOKUP($D9,選手登録!$E$16:$H$75,2,FALSE)&amp;"","")</f>
        <v/>
      </c>
      <c r="F9" s="6" t="str">
        <f>IFERROR(VLOOKUP($D9,選手登録!$E$16:$H$75,3,FALSE)&amp;"","")</f>
        <v/>
      </c>
      <c r="G9" s="57" t="str">
        <f>IFERROR(VLOOKUP($D9,選手登録!$E$16:$H$75,4,FALSE)&amp;"","")</f>
        <v/>
      </c>
      <c r="H9" s="95" t="str">
        <f t="shared" si="2"/>
        <v/>
      </c>
      <c r="I9" s="13">
        <f t="shared" si="3"/>
        <v>4</v>
      </c>
      <c r="J9" s="16" t="str">
        <f t="shared" si="4"/>
        <v/>
      </c>
      <c r="K9" s="61"/>
      <c r="L9" s="6" t="str">
        <f>IFERROR(VLOOKUP($K9,選手登録!$N$16:$Q$75,2,FALSE)&amp;"","")</f>
        <v/>
      </c>
      <c r="M9" s="6" t="str">
        <f>IFERROR(VLOOKUP($K9,選手登録!$N$16:$Q$75,3,FALSE)&amp;"","")</f>
        <v/>
      </c>
      <c r="N9" s="57" t="str">
        <f>IFERROR(VLOOKUP($K9,選手登録!$N$16:$Q$75,4,FALSE)&amp;"","")</f>
        <v/>
      </c>
      <c r="O9" s="95" t="str">
        <f t="shared" si="5"/>
        <v/>
      </c>
      <c r="Q9" t="s">
        <v>22</v>
      </c>
    </row>
    <row r="10" spans="1:17">
      <c r="A10" s="146"/>
      <c r="B10" s="63">
        <f t="shared" si="0"/>
        <v>5</v>
      </c>
      <c r="C10" s="16" t="str">
        <f t="shared" si="1"/>
        <v/>
      </c>
      <c r="D10" s="61"/>
      <c r="E10" s="6" t="str">
        <f>IFERROR(VLOOKUP($D10,選手登録!$E$16:$H$75,2,FALSE)&amp;"","")</f>
        <v/>
      </c>
      <c r="F10" s="6" t="str">
        <f>IFERROR(VLOOKUP($D10,選手登録!$E$16:$H$75,3,FALSE)&amp;"","")</f>
        <v/>
      </c>
      <c r="G10" s="57" t="str">
        <f>IFERROR(VLOOKUP($D10,選手登録!$E$16:$H$75,4,FALSE)&amp;"","")</f>
        <v/>
      </c>
      <c r="H10" s="95" t="str">
        <f t="shared" si="2"/>
        <v/>
      </c>
      <c r="I10" s="13">
        <f t="shared" si="3"/>
        <v>5</v>
      </c>
      <c r="J10" s="16" t="str">
        <f t="shared" si="4"/>
        <v/>
      </c>
      <c r="K10" s="61"/>
      <c r="L10" s="6" t="str">
        <f>IFERROR(VLOOKUP($K10,選手登録!$N$16:$Q$75,2,FALSE)&amp;"","")</f>
        <v/>
      </c>
      <c r="M10" s="6" t="str">
        <f>IFERROR(VLOOKUP($K10,選手登録!$N$16:$Q$75,3,FALSE)&amp;"","")</f>
        <v/>
      </c>
      <c r="N10" s="57" t="str">
        <f>IFERROR(VLOOKUP($K10,選手登録!$N$16:$Q$75,4,FALSE)&amp;"","")</f>
        <v/>
      </c>
      <c r="O10" s="95" t="str">
        <f t="shared" si="5"/>
        <v/>
      </c>
      <c r="Q10" t="s">
        <v>5</v>
      </c>
    </row>
    <row r="11" spans="1:17">
      <c r="A11" s="146"/>
      <c r="B11" s="63">
        <f t="shared" si="0"/>
        <v>6</v>
      </c>
      <c r="C11" s="16" t="str">
        <f t="shared" si="1"/>
        <v/>
      </c>
      <c r="D11" s="61"/>
      <c r="E11" s="6" t="str">
        <f>IFERROR(VLOOKUP($D11,選手登録!$E$16:$H$75,2,FALSE)&amp;"","")</f>
        <v/>
      </c>
      <c r="F11" s="6" t="str">
        <f>IFERROR(VLOOKUP($D11,選手登録!$E$16:$H$75,3,FALSE)&amp;"","")</f>
        <v/>
      </c>
      <c r="G11" s="57" t="str">
        <f>IFERROR(VLOOKUP($D11,選手登録!$E$16:$H$75,4,FALSE)&amp;"","")</f>
        <v/>
      </c>
      <c r="H11" s="95" t="str">
        <f t="shared" si="2"/>
        <v/>
      </c>
      <c r="I11" s="13">
        <f t="shared" si="3"/>
        <v>6</v>
      </c>
      <c r="J11" s="16" t="str">
        <f t="shared" si="4"/>
        <v/>
      </c>
      <c r="K11" s="61"/>
      <c r="L11" s="6" t="str">
        <f>IFERROR(VLOOKUP($K11,選手登録!$N$16:$Q$75,2,FALSE)&amp;"","")</f>
        <v/>
      </c>
      <c r="M11" s="6" t="str">
        <f>IFERROR(VLOOKUP($K11,選手登録!$N$16:$Q$75,3,FALSE)&amp;"","")</f>
        <v/>
      </c>
      <c r="N11" s="57" t="str">
        <f>IFERROR(VLOOKUP($K11,選手登録!$N$16:$Q$75,4,FALSE)&amp;"","")</f>
        <v/>
      </c>
      <c r="O11" s="95" t="str">
        <f t="shared" si="5"/>
        <v/>
      </c>
      <c r="Q11" t="s">
        <v>80</v>
      </c>
    </row>
    <row r="12" spans="1:17">
      <c r="A12" s="146"/>
      <c r="B12" s="63">
        <f t="shared" si="0"/>
        <v>7</v>
      </c>
      <c r="C12" s="16" t="str">
        <f t="shared" si="1"/>
        <v/>
      </c>
      <c r="D12" s="61"/>
      <c r="E12" s="6" t="str">
        <f>IFERROR(VLOOKUP($D12,選手登録!$E$16:$H$75,2,FALSE)&amp;"","")</f>
        <v/>
      </c>
      <c r="F12" s="6" t="str">
        <f>IFERROR(VLOOKUP($D12,選手登録!$E$16:$H$75,3,FALSE)&amp;"","")</f>
        <v/>
      </c>
      <c r="G12" s="57" t="str">
        <f>IFERROR(VLOOKUP($D12,選手登録!$E$16:$H$75,4,FALSE)&amp;"","")</f>
        <v/>
      </c>
      <c r="H12" s="95" t="str">
        <f t="shared" si="2"/>
        <v/>
      </c>
      <c r="I12" s="13">
        <f t="shared" si="3"/>
        <v>7</v>
      </c>
      <c r="J12" s="16" t="str">
        <f t="shared" si="4"/>
        <v/>
      </c>
      <c r="K12" s="61"/>
      <c r="L12" s="6" t="str">
        <f>IFERROR(VLOOKUP($K12,選手登録!$N$16:$Q$75,2,FALSE)&amp;"","")</f>
        <v/>
      </c>
      <c r="M12" s="6" t="str">
        <f>IFERROR(VLOOKUP($K12,選手登録!$N$16:$Q$75,3,FALSE)&amp;"","")</f>
        <v/>
      </c>
      <c r="N12" s="57" t="str">
        <f>IFERROR(VLOOKUP($K12,選手登録!$N$16:$Q$75,4,FALSE)&amp;"","")</f>
        <v/>
      </c>
      <c r="O12" s="95" t="str">
        <f t="shared" si="5"/>
        <v/>
      </c>
      <c r="Q12" t="s">
        <v>32</v>
      </c>
    </row>
    <row r="13" spans="1:17" ht="14.25" thickBot="1">
      <c r="A13" s="147"/>
      <c r="B13" s="63">
        <f t="shared" si="0"/>
        <v>8</v>
      </c>
      <c r="C13" s="17" t="str">
        <f t="shared" si="1"/>
        <v/>
      </c>
      <c r="D13" s="66"/>
      <c r="E13" s="18" t="str">
        <f>IFERROR(VLOOKUP($D13,選手登録!$E$16:$H$75,2,FALSE)&amp;"","")</f>
        <v/>
      </c>
      <c r="F13" s="18" t="str">
        <f>IFERROR(VLOOKUP($D13,選手登録!$E$16:$H$75,3,FALSE)&amp;"","")</f>
        <v/>
      </c>
      <c r="G13" s="58" t="str">
        <f>IFERROR(VLOOKUP($D13,選手登録!$E$16:$H$75,4,FALSE)&amp;"","")</f>
        <v/>
      </c>
      <c r="H13" s="96" t="str">
        <f t="shared" si="2"/>
        <v/>
      </c>
      <c r="I13" s="13">
        <f t="shared" si="3"/>
        <v>8</v>
      </c>
      <c r="J13" s="17" t="str">
        <f t="shared" si="4"/>
        <v/>
      </c>
      <c r="K13" s="66"/>
      <c r="L13" s="18" t="str">
        <f>IFERROR(VLOOKUP($K13,選手登録!$N$16:$Q$75,2,FALSE)&amp;"","")</f>
        <v/>
      </c>
      <c r="M13" s="18" t="str">
        <f>IFERROR(VLOOKUP($K13,選手登録!$N$16:$Q$75,3,FALSE)&amp;"","")</f>
        <v/>
      </c>
      <c r="N13" s="58" t="str">
        <f>IFERROR(VLOOKUP($K13,選手登録!$N$16:$Q$75,4,FALSE)&amp;"","")</f>
        <v/>
      </c>
      <c r="O13" s="96" t="str">
        <f t="shared" si="5"/>
        <v/>
      </c>
      <c r="Q13" t="s">
        <v>149</v>
      </c>
    </row>
    <row r="14" spans="1:17">
      <c r="A14" s="145" t="s">
        <v>82</v>
      </c>
      <c r="B14" s="64">
        <v>1</v>
      </c>
      <c r="C14" s="14" t="str">
        <f>IF(D14="","",選手登録!$E$5&amp;" "&amp;A14)</f>
        <v/>
      </c>
      <c r="D14" s="65"/>
      <c r="E14" s="15" t="str">
        <f>IFERROR(VLOOKUP($D14,選手登録!$E$16:$H$75,2,FALSE)&amp;"","")</f>
        <v/>
      </c>
      <c r="F14" s="15" t="str">
        <f>IFERROR(VLOOKUP($D14,選手登録!$E$16:$H$75,3,FALSE)&amp;"","")</f>
        <v/>
      </c>
      <c r="G14" s="56" t="str">
        <f>IFERROR(VLOOKUP($D14,選手登録!$E$16:$H$75,4,FALSE)&amp;"","")</f>
        <v/>
      </c>
      <c r="H14" s="67"/>
      <c r="I14" s="13">
        <v>1</v>
      </c>
      <c r="J14" s="14" t="str">
        <f>IF(K14="","",選手登録!$E$5&amp;" B")</f>
        <v/>
      </c>
      <c r="K14" s="65"/>
      <c r="L14" s="15" t="str">
        <f>IFERROR(VLOOKUP($K14,選手登録!$N$16:$Q$75,2,FALSE)&amp;"","")</f>
        <v/>
      </c>
      <c r="M14" s="15" t="str">
        <f>IFERROR(VLOOKUP($K14,選手登録!$N$16:$Q$75,3,FALSE)&amp;"","")</f>
        <v/>
      </c>
      <c r="N14" s="56" t="str">
        <f>IFERROR(VLOOKUP($K14,選手登録!$N$16:$Q$75,4,FALSE)&amp;"","")</f>
        <v/>
      </c>
      <c r="O14" s="67"/>
      <c r="Q14" t="s">
        <v>150</v>
      </c>
    </row>
    <row r="15" spans="1:17">
      <c r="A15" s="146"/>
      <c r="B15" s="64">
        <f>B14+1</f>
        <v>2</v>
      </c>
      <c r="C15" s="16" t="str">
        <f t="shared" ref="C15:C21" si="6">IF(D15="","",C14)</f>
        <v/>
      </c>
      <c r="D15" s="61"/>
      <c r="E15" s="6" t="str">
        <f>IFERROR(VLOOKUP($D15,選手登録!$E$16:$H$75,2,FALSE)&amp;"","")</f>
        <v/>
      </c>
      <c r="F15" s="6" t="str">
        <f>IFERROR(VLOOKUP($D15,選手登録!$E$16:$H$75,3,FALSE)&amp;"","")</f>
        <v/>
      </c>
      <c r="G15" s="57" t="str">
        <f>IFERROR(VLOOKUP($D15,選手登録!$E$16:$H$75,4,FALSE)&amp;"","")</f>
        <v/>
      </c>
      <c r="H15" s="95" t="str">
        <f>IF(H14="","",H14)</f>
        <v/>
      </c>
      <c r="I15" s="13">
        <f>I14+1</f>
        <v>2</v>
      </c>
      <c r="J15" s="16" t="str">
        <f t="shared" ref="J15:J21" si="7">IF(K15="","",J14)</f>
        <v/>
      </c>
      <c r="K15" s="61"/>
      <c r="L15" s="6" t="str">
        <f>IFERROR(VLOOKUP($K15,選手登録!$N$16:$Q$75,2,FALSE)&amp;"","")</f>
        <v/>
      </c>
      <c r="M15" s="6" t="str">
        <f>IFERROR(VLOOKUP($K15,選手登録!$N$16:$Q$75,3,FALSE)&amp;"","")</f>
        <v/>
      </c>
      <c r="N15" s="57" t="str">
        <f>IFERROR(VLOOKUP($K15,選手登録!$N$16:$Q$75,4,FALSE)&amp;"","")</f>
        <v/>
      </c>
      <c r="O15" s="95" t="str">
        <f>IF(O14="","",O14)</f>
        <v/>
      </c>
      <c r="Q15" t="s">
        <v>151</v>
      </c>
    </row>
    <row r="16" spans="1:17">
      <c r="A16" s="146"/>
      <c r="B16" s="64">
        <f t="shared" ref="B16:B21" si="8">B15+1</f>
        <v>3</v>
      </c>
      <c r="C16" s="16" t="str">
        <f t="shared" si="6"/>
        <v/>
      </c>
      <c r="D16" s="61"/>
      <c r="E16" s="6" t="str">
        <f>IFERROR(VLOOKUP($D16,選手登録!$E$16:$H$75,2,FALSE)&amp;"","")</f>
        <v/>
      </c>
      <c r="F16" s="6" t="str">
        <f>IFERROR(VLOOKUP($D16,選手登録!$E$16:$H$75,3,FALSE)&amp;"","")</f>
        <v/>
      </c>
      <c r="G16" s="57" t="str">
        <f>IFERROR(VLOOKUP($D16,選手登録!$E$16:$H$75,4,FALSE)&amp;"","")</f>
        <v/>
      </c>
      <c r="H16" s="95" t="str">
        <f t="shared" ref="H16:H21" si="9">IF(H15="","",H15)</f>
        <v/>
      </c>
      <c r="I16" s="13">
        <f t="shared" ref="I16:I21" si="10">I15+1</f>
        <v>3</v>
      </c>
      <c r="J16" s="16" t="str">
        <f t="shared" si="7"/>
        <v/>
      </c>
      <c r="K16" s="61"/>
      <c r="L16" s="6" t="str">
        <f>IFERROR(VLOOKUP($K16,選手登録!$N$16:$Q$75,2,FALSE)&amp;"","")</f>
        <v/>
      </c>
      <c r="M16" s="6" t="str">
        <f>IFERROR(VLOOKUP($K16,選手登録!$N$16:$Q$75,3,FALSE)&amp;"","")</f>
        <v/>
      </c>
      <c r="N16" s="57" t="str">
        <f>IFERROR(VLOOKUP($K16,選手登録!$N$16:$Q$75,4,FALSE)&amp;"","")</f>
        <v/>
      </c>
      <c r="O16" s="95" t="str">
        <f t="shared" ref="O16:O21" si="11">IF(O15="","",O15)</f>
        <v/>
      </c>
    </row>
    <row r="17" spans="1:15">
      <c r="A17" s="146"/>
      <c r="B17" s="64">
        <f t="shared" si="8"/>
        <v>4</v>
      </c>
      <c r="C17" s="16" t="str">
        <f t="shared" si="6"/>
        <v/>
      </c>
      <c r="D17" s="61"/>
      <c r="E17" s="6" t="str">
        <f>IFERROR(VLOOKUP($D17,選手登録!$E$16:$H$75,2,FALSE)&amp;"","")</f>
        <v/>
      </c>
      <c r="F17" s="6" t="str">
        <f>IFERROR(VLOOKUP($D17,選手登録!$E$16:$H$75,3,FALSE)&amp;"","")</f>
        <v/>
      </c>
      <c r="G17" s="57" t="str">
        <f>IFERROR(VLOOKUP($D17,選手登録!$E$16:$H$75,4,FALSE)&amp;"","")</f>
        <v/>
      </c>
      <c r="H17" s="95" t="str">
        <f t="shared" si="9"/>
        <v/>
      </c>
      <c r="I17" s="13">
        <f t="shared" si="10"/>
        <v>4</v>
      </c>
      <c r="J17" s="16" t="str">
        <f t="shared" si="7"/>
        <v/>
      </c>
      <c r="K17" s="61"/>
      <c r="L17" s="6" t="str">
        <f>IFERROR(VLOOKUP($K17,選手登録!$N$16:$Q$75,2,FALSE)&amp;"","")</f>
        <v/>
      </c>
      <c r="M17" s="6" t="str">
        <f>IFERROR(VLOOKUP($K17,選手登録!$N$16:$Q$75,3,FALSE)&amp;"","")</f>
        <v/>
      </c>
      <c r="N17" s="57" t="str">
        <f>IFERROR(VLOOKUP($K17,選手登録!$N$16:$Q$75,4,FALSE)&amp;"","")</f>
        <v/>
      </c>
      <c r="O17" s="95" t="str">
        <f t="shared" si="11"/>
        <v/>
      </c>
    </row>
    <row r="18" spans="1:15">
      <c r="A18" s="146"/>
      <c r="B18" s="64">
        <f t="shared" si="8"/>
        <v>5</v>
      </c>
      <c r="C18" s="16" t="str">
        <f t="shared" si="6"/>
        <v/>
      </c>
      <c r="D18" s="61"/>
      <c r="E18" s="6" t="str">
        <f>IFERROR(VLOOKUP($D18,選手登録!$E$16:$H$75,2,FALSE)&amp;"","")</f>
        <v/>
      </c>
      <c r="F18" s="6" t="str">
        <f>IFERROR(VLOOKUP($D18,選手登録!$E$16:$H$75,3,FALSE)&amp;"","")</f>
        <v/>
      </c>
      <c r="G18" s="57" t="str">
        <f>IFERROR(VLOOKUP($D18,選手登録!$E$16:$H$75,4,FALSE)&amp;"","")</f>
        <v/>
      </c>
      <c r="H18" s="95" t="str">
        <f t="shared" si="9"/>
        <v/>
      </c>
      <c r="I18" s="13">
        <f t="shared" si="10"/>
        <v>5</v>
      </c>
      <c r="J18" s="16" t="str">
        <f t="shared" si="7"/>
        <v/>
      </c>
      <c r="K18" s="61"/>
      <c r="L18" s="6" t="str">
        <f>IFERROR(VLOOKUP($K18,選手登録!$N$16:$Q$75,2,FALSE)&amp;"","")</f>
        <v/>
      </c>
      <c r="M18" s="6" t="str">
        <f>IFERROR(VLOOKUP($K18,選手登録!$N$16:$Q$75,3,FALSE)&amp;"","")</f>
        <v/>
      </c>
      <c r="N18" s="57" t="str">
        <f>IFERROR(VLOOKUP($K18,選手登録!$N$16:$Q$75,4,FALSE)&amp;"","")</f>
        <v/>
      </c>
      <c r="O18" s="95" t="str">
        <f t="shared" si="11"/>
        <v/>
      </c>
    </row>
    <row r="19" spans="1:15">
      <c r="A19" s="146"/>
      <c r="B19" s="64">
        <f t="shared" si="8"/>
        <v>6</v>
      </c>
      <c r="C19" s="16" t="str">
        <f t="shared" si="6"/>
        <v/>
      </c>
      <c r="D19" s="61"/>
      <c r="E19" s="6" t="str">
        <f>IFERROR(VLOOKUP($D19,選手登録!$E$16:$H$75,2,FALSE)&amp;"","")</f>
        <v/>
      </c>
      <c r="F19" s="6" t="str">
        <f>IFERROR(VLOOKUP($D19,選手登録!$E$16:$H$75,3,FALSE)&amp;"","")</f>
        <v/>
      </c>
      <c r="G19" s="57" t="str">
        <f>IFERROR(VLOOKUP($D19,選手登録!$E$16:$H$75,4,FALSE)&amp;"","")</f>
        <v/>
      </c>
      <c r="H19" s="95" t="str">
        <f t="shared" si="9"/>
        <v/>
      </c>
      <c r="I19" s="13">
        <f t="shared" si="10"/>
        <v>6</v>
      </c>
      <c r="J19" s="16" t="str">
        <f t="shared" si="7"/>
        <v/>
      </c>
      <c r="K19" s="61"/>
      <c r="L19" s="6" t="str">
        <f>IFERROR(VLOOKUP($K19,選手登録!$N$16:$Q$75,2,FALSE)&amp;"","")</f>
        <v/>
      </c>
      <c r="M19" s="6" t="str">
        <f>IFERROR(VLOOKUP($K19,選手登録!$N$16:$Q$75,3,FALSE)&amp;"","")</f>
        <v/>
      </c>
      <c r="N19" s="57" t="str">
        <f>IFERROR(VLOOKUP($K19,選手登録!$N$16:$Q$75,4,FALSE)&amp;"","")</f>
        <v/>
      </c>
      <c r="O19" s="95" t="str">
        <f t="shared" si="11"/>
        <v/>
      </c>
    </row>
    <row r="20" spans="1:15">
      <c r="A20" s="146"/>
      <c r="B20" s="64">
        <f t="shared" si="8"/>
        <v>7</v>
      </c>
      <c r="C20" s="16" t="str">
        <f t="shared" si="6"/>
        <v/>
      </c>
      <c r="D20" s="61"/>
      <c r="E20" s="6" t="str">
        <f>IFERROR(VLOOKUP($D20,選手登録!$E$16:$H$75,2,FALSE)&amp;"","")</f>
        <v/>
      </c>
      <c r="F20" s="6" t="str">
        <f>IFERROR(VLOOKUP($D20,選手登録!$E$16:$H$75,3,FALSE)&amp;"","")</f>
        <v/>
      </c>
      <c r="G20" s="57" t="str">
        <f>IFERROR(VLOOKUP($D20,選手登録!$E$16:$H$75,4,FALSE)&amp;"","")</f>
        <v/>
      </c>
      <c r="H20" s="95" t="str">
        <f t="shared" si="9"/>
        <v/>
      </c>
      <c r="I20" s="13">
        <f t="shared" si="10"/>
        <v>7</v>
      </c>
      <c r="J20" s="16" t="str">
        <f t="shared" si="7"/>
        <v/>
      </c>
      <c r="K20" s="61"/>
      <c r="L20" s="6" t="str">
        <f>IFERROR(VLOOKUP($K20,選手登録!$N$16:$Q$75,2,FALSE)&amp;"","")</f>
        <v/>
      </c>
      <c r="M20" s="6" t="str">
        <f>IFERROR(VLOOKUP($K20,選手登録!$N$16:$Q$75,3,FALSE)&amp;"","")</f>
        <v/>
      </c>
      <c r="N20" s="57" t="str">
        <f>IFERROR(VLOOKUP($K20,選手登録!$N$16:$Q$75,4,FALSE)&amp;"","")</f>
        <v/>
      </c>
      <c r="O20" s="95" t="str">
        <f t="shared" si="11"/>
        <v/>
      </c>
    </row>
    <row r="21" spans="1:15" ht="14.25" thickBot="1">
      <c r="A21" s="147"/>
      <c r="B21" s="64">
        <f t="shared" si="8"/>
        <v>8</v>
      </c>
      <c r="C21" s="17" t="str">
        <f t="shared" si="6"/>
        <v/>
      </c>
      <c r="D21" s="66"/>
      <c r="E21" s="18" t="str">
        <f>IFERROR(VLOOKUP($D21,選手登録!$E$16:$H$75,2,FALSE)&amp;"","")</f>
        <v/>
      </c>
      <c r="F21" s="18" t="str">
        <f>IFERROR(VLOOKUP($D21,選手登録!$E$16:$H$75,3,FALSE)&amp;"","")</f>
        <v/>
      </c>
      <c r="G21" s="58" t="str">
        <f>IFERROR(VLOOKUP($D21,選手登録!$E$16:$H$75,4,FALSE)&amp;"","")</f>
        <v/>
      </c>
      <c r="H21" s="96" t="str">
        <f t="shared" si="9"/>
        <v/>
      </c>
      <c r="I21" s="13">
        <f t="shared" si="10"/>
        <v>8</v>
      </c>
      <c r="J21" s="17" t="str">
        <f t="shared" si="7"/>
        <v/>
      </c>
      <c r="K21" s="66"/>
      <c r="L21" s="18" t="str">
        <f>IFERROR(VLOOKUP($K21,選手登録!$N$16:$Q$75,2,FALSE)&amp;"","")</f>
        <v/>
      </c>
      <c r="M21" s="18" t="str">
        <f>IFERROR(VLOOKUP($K21,選手登録!$N$16:$Q$75,3,FALSE)&amp;"","")</f>
        <v/>
      </c>
      <c r="N21" s="58" t="str">
        <f>IFERROR(VLOOKUP($K21,選手登録!$N$16:$Q$75,4,FALSE)&amp;"","")</f>
        <v/>
      </c>
      <c r="O21" s="96" t="str">
        <f t="shared" si="11"/>
        <v/>
      </c>
    </row>
    <row r="22" spans="1:15">
      <c r="A22" s="145" t="s">
        <v>83</v>
      </c>
      <c r="B22" s="63">
        <v>1</v>
      </c>
      <c r="C22" s="14" t="str">
        <f>IF(D22="","",選手登録!$E$5&amp;" "&amp;A22)</f>
        <v/>
      </c>
      <c r="D22" s="65"/>
      <c r="E22" s="15" t="str">
        <f>IFERROR(VLOOKUP($D22,選手登録!$E$16:$H$75,2,FALSE)&amp;"","")</f>
        <v/>
      </c>
      <c r="F22" s="15" t="str">
        <f>IFERROR(VLOOKUP($D22,選手登録!$E$16:$H$75,3,FALSE)&amp;"","")</f>
        <v/>
      </c>
      <c r="G22" s="56" t="str">
        <f>IFERROR(VLOOKUP($D22,選手登録!$E$16:$H$75,4,FALSE)&amp;"","")</f>
        <v/>
      </c>
      <c r="H22" s="67"/>
      <c r="I22" s="13">
        <v>1</v>
      </c>
      <c r="J22" s="14" t="str">
        <f>IF(K22="","",選手登録!$E$5&amp;" C")</f>
        <v/>
      </c>
      <c r="K22" s="65"/>
      <c r="L22" s="15" t="str">
        <f>IFERROR(VLOOKUP($K22,選手登録!$N$16:$Q$75,2,FALSE)&amp;"","")</f>
        <v/>
      </c>
      <c r="M22" s="15" t="str">
        <f>IFERROR(VLOOKUP($K22,選手登録!$N$16:$Q$75,3,FALSE)&amp;"","")</f>
        <v/>
      </c>
      <c r="N22" s="56" t="str">
        <f>IFERROR(VLOOKUP($K22,選手登録!$N$16:$Q$75,4,FALSE)&amp;"","")</f>
        <v/>
      </c>
      <c r="O22" s="67"/>
    </row>
    <row r="23" spans="1:15">
      <c r="A23" s="146"/>
      <c r="B23" s="63">
        <f>B22+1</f>
        <v>2</v>
      </c>
      <c r="C23" s="16" t="str">
        <f t="shared" ref="C23:C29" si="12">IF(D23="","",C22)</f>
        <v/>
      </c>
      <c r="D23" s="61"/>
      <c r="E23" s="6" t="str">
        <f>IFERROR(VLOOKUP($D23,選手登録!$E$16:$H$75,2,FALSE)&amp;"","")</f>
        <v/>
      </c>
      <c r="F23" s="6" t="str">
        <f>IFERROR(VLOOKUP($D23,選手登録!$E$16:$H$75,3,FALSE)&amp;"","")</f>
        <v/>
      </c>
      <c r="G23" s="57" t="str">
        <f>IFERROR(VLOOKUP($D23,選手登録!$E$16:$H$75,4,FALSE)&amp;"","")</f>
        <v/>
      </c>
      <c r="H23" s="95" t="str">
        <f>IF(H22="","",H22)</f>
        <v/>
      </c>
      <c r="I23" s="13">
        <f>I22+1</f>
        <v>2</v>
      </c>
      <c r="J23" s="16" t="str">
        <f t="shared" ref="J23:J29" si="13">IF(K23="","",J22)</f>
        <v/>
      </c>
      <c r="K23" s="61"/>
      <c r="L23" s="6" t="str">
        <f>IFERROR(VLOOKUP($K23,選手登録!$N$16:$Q$75,2,FALSE)&amp;"","")</f>
        <v/>
      </c>
      <c r="M23" s="6" t="str">
        <f>IFERROR(VLOOKUP($K23,選手登録!$N$16:$Q$75,3,FALSE)&amp;"","")</f>
        <v/>
      </c>
      <c r="N23" s="57" t="str">
        <f>IFERROR(VLOOKUP($K23,選手登録!$N$16:$Q$75,4,FALSE)&amp;"","")</f>
        <v/>
      </c>
      <c r="O23" s="95" t="str">
        <f>IF(O22="","",O22)</f>
        <v/>
      </c>
    </row>
    <row r="24" spans="1:15">
      <c r="A24" s="146"/>
      <c r="B24" s="63">
        <f t="shared" ref="B24:B29" si="14">B23+1</f>
        <v>3</v>
      </c>
      <c r="C24" s="16" t="str">
        <f t="shared" si="12"/>
        <v/>
      </c>
      <c r="D24" s="61"/>
      <c r="E24" s="6" t="str">
        <f>IFERROR(VLOOKUP($D24,選手登録!$E$16:$H$75,2,FALSE)&amp;"","")</f>
        <v/>
      </c>
      <c r="F24" s="6" t="str">
        <f>IFERROR(VLOOKUP($D24,選手登録!$E$16:$H$75,3,FALSE)&amp;"","")</f>
        <v/>
      </c>
      <c r="G24" s="57" t="str">
        <f>IFERROR(VLOOKUP($D24,選手登録!$E$16:$H$75,4,FALSE)&amp;"","")</f>
        <v/>
      </c>
      <c r="H24" s="95" t="str">
        <f t="shared" ref="H24:H29" si="15">IF(H23="","",H23)</f>
        <v/>
      </c>
      <c r="I24" s="13">
        <f t="shared" ref="I24:I29" si="16">I23+1</f>
        <v>3</v>
      </c>
      <c r="J24" s="16" t="str">
        <f t="shared" si="13"/>
        <v/>
      </c>
      <c r="K24" s="61"/>
      <c r="L24" s="6" t="str">
        <f>IFERROR(VLOOKUP($K24,選手登録!$N$16:$Q$75,2,FALSE)&amp;"","")</f>
        <v/>
      </c>
      <c r="M24" s="6" t="str">
        <f>IFERROR(VLOOKUP($K24,選手登録!$N$16:$Q$75,3,FALSE)&amp;"","")</f>
        <v/>
      </c>
      <c r="N24" s="57" t="str">
        <f>IFERROR(VLOOKUP($K24,選手登録!$N$16:$Q$75,4,FALSE)&amp;"","")</f>
        <v/>
      </c>
      <c r="O24" s="95" t="str">
        <f t="shared" ref="O24:O29" si="17">IF(O23="","",O23)</f>
        <v/>
      </c>
    </row>
    <row r="25" spans="1:15">
      <c r="A25" s="146"/>
      <c r="B25" s="63">
        <f t="shared" si="14"/>
        <v>4</v>
      </c>
      <c r="C25" s="16" t="str">
        <f t="shared" si="12"/>
        <v/>
      </c>
      <c r="D25" s="61"/>
      <c r="E25" s="6" t="str">
        <f>IFERROR(VLOOKUP($D25,選手登録!$E$16:$H$75,2,FALSE)&amp;"","")</f>
        <v/>
      </c>
      <c r="F25" s="6" t="str">
        <f>IFERROR(VLOOKUP($D25,選手登録!$E$16:$H$75,3,FALSE)&amp;"","")</f>
        <v/>
      </c>
      <c r="G25" s="57" t="str">
        <f>IFERROR(VLOOKUP($D25,選手登録!$E$16:$H$75,4,FALSE)&amp;"","")</f>
        <v/>
      </c>
      <c r="H25" s="95" t="str">
        <f t="shared" si="15"/>
        <v/>
      </c>
      <c r="I25" s="13">
        <f t="shared" si="16"/>
        <v>4</v>
      </c>
      <c r="J25" s="16" t="str">
        <f t="shared" si="13"/>
        <v/>
      </c>
      <c r="K25" s="61"/>
      <c r="L25" s="6" t="str">
        <f>IFERROR(VLOOKUP($K25,選手登録!$N$16:$Q$75,2,FALSE)&amp;"","")</f>
        <v/>
      </c>
      <c r="M25" s="6" t="str">
        <f>IFERROR(VLOOKUP($K25,選手登録!$N$16:$Q$75,3,FALSE)&amp;"","")</f>
        <v/>
      </c>
      <c r="N25" s="57" t="str">
        <f>IFERROR(VLOOKUP($K25,選手登録!$N$16:$Q$75,4,FALSE)&amp;"","")</f>
        <v/>
      </c>
      <c r="O25" s="95" t="str">
        <f t="shared" si="17"/>
        <v/>
      </c>
    </row>
    <row r="26" spans="1:15">
      <c r="A26" s="146"/>
      <c r="B26" s="63">
        <f t="shared" si="14"/>
        <v>5</v>
      </c>
      <c r="C26" s="16" t="str">
        <f t="shared" si="12"/>
        <v/>
      </c>
      <c r="D26" s="61"/>
      <c r="E26" s="6" t="str">
        <f>IFERROR(VLOOKUP($D26,選手登録!$E$16:$H$75,2,FALSE)&amp;"","")</f>
        <v/>
      </c>
      <c r="F26" s="6" t="str">
        <f>IFERROR(VLOOKUP($D26,選手登録!$E$16:$H$75,3,FALSE)&amp;"","")</f>
        <v/>
      </c>
      <c r="G26" s="57" t="str">
        <f>IFERROR(VLOOKUP($D26,選手登録!$E$16:$H$75,4,FALSE)&amp;"","")</f>
        <v/>
      </c>
      <c r="H26" s="95" t="str">
        <f t="shared" si="15"/>
        <v/>
      </c>
      <c r="I26" s="13">
        <f t="shared" si="16"/>
        <v>5</v>
      </c>
      <c r="J26" s="16" t="str">
        <f t="shared" si="13"/>
        <v/>
      </c>
      <c r="K26" s="61"/>
      <c r="L26" s="6" t="str">
        <f>IFERROR(VLOOKUP($K26,選手登録!$N$16:$Q$75,2,FALSE)&amp;"","")</f>
        <v/>
      </c>
      <c r="M26" s="6" t="str">
        <f>IFERROR(VLOOKUP($K26,選手登録!$N$16:$Q$75,3,FALSE)&amp;"","")</f>
        <v/>
      </c>
      <c r="N26" s="57" t="str">
        <f>IFERROR(VLOOKUP($K26,選手登録!$N$16:$Q$75,4,FALSE)&amp;"","")</f>
        <v/>
      </c>
      <c r="O26" s="95" t="str">
        <f t="shared" si="17"/>
        <v/>
      </c>
    </row>
    <row r="27" spans="1:15">
      <c r="A27" s="146"/>
      <c r="B27" s="63">
        <f t="shared" si="14"/>
        <v>6</v>
      </c>
      <c r="C27" s="16" t="str">
        <f t="shared" si="12"/>
        <v/>
      </c>
      <c r="D27" s="61"/>
      <c r="E27" s="6" t="str">
        <f>IFERROR(VLOOKUP($D27,選手登録!$E$16:$H$75,2,FALSE)&amp;"","")</f>
        <v/>
      </c>
      <c r="F27" s="6" t="str">
        <f>IFERROR(VLOOKUP($D27,選手登録!$E$16:$H$75,3,FALSE)&amp;"","")</f>
        <v/>
      </c>
      <c r="G27" s="57" t="str">
        <f>IFERROR(VLOOKUP($D27,選手登録!$E$16:$H$75,4,FALSE)&amp;"","")</f>
        <v/>
      </c>
      <c r="H27" s="95" t="str">
        <f t="shared" si="15"/>
        <v/>
      </c>
      <c r="I27" s="13">
        <f t="shared" si="16"/>
        <v>6</v>
      </c>
      <c r="J27" s="16" t="str">
        <f t="shared" si="13"/>
        <v/>
      </c>
      <c r="K27" s="61"/>
      <c r="L27" s="6" t="str">
        <f>IFERROR(VLOOKUP($K27,選手登録!$N$16:$Q$75,2,FALSE)&amp;"","")</f>
        <v/>
      </c>
      <c r="M27" s="6" t="str">
        <f>IFERROR(VLOOKUP($K27,選手登録!$N$16:$Q$75,3,FALSE)&amp;"","")</f>
        <v/>
      </c>
      <c r="N27" s="57" t="str">
        <f>IFERROR(VLOOKUP($K27,選手登録!$N$16:$Q$75,4,FALSE)&amp;"","")</f>
        <v/>
      </c>
      <c r="O27" s="95" t="str">
        <f t="shared" si="17"/>
        <v/>
      </c>
    </row>
    <row r="28" spans="1:15">
      <c r="A28" s="146"/>
      <c r="B28" s="63">
        <f t="shared" si="14"/>
        <v>7</v>
      </c>
      <c r="C28" s="16" t="str">
        <f t="shared" si="12"/>
        <v/>
      </c>
      <c r="D28" s="61"/>
      <c r="E28" s="6" t="str">
        <f>IFERROR(VLOOKUP($D28,選手登録!$E$16:$H$75,2,FALSE)&amp;"","")</f>
        <v/>
      </c>
      <c r="F28" s="6" t="str">
        <f>IFERROR(VLOOKUP($D28,選手登録!$E$16:$H$75,3,FALSE)&amp;"","")</f>
        <v/>
      </c>
      <c r="G28" s="57" t="str">
        <f>IFERROR(VLOOKUP($D28,選手登録!$E$16:$H$75,4,FALSE)&amp;"","")</f>
        <v/>
      </c>
      <c r="H28" s="95" t="str">
        <f t="shared" si="15"/>
        <v/>
      </c>
      <c r="I28" s="13">
        <f t="shared" si="16"/>
        <v>7</v>
      </c>
      <c r="J28" s="16" t="str">
        <f t="shared" si="13"/>
        <v/>
      </c>
      <c r="K28" s="61"/>
      <c r="L28" s="6" t="str">
        <f>IFERROR(VLOOKUP($K28,選手登録!$N$16:$Q$75,2,FALSE)&amp;"","")</f>
        <v/>
      </c>
      <c r="M28" s="6" t="str">
        <f>IFERROR(VLOOKUP($K28,選手登録!$N$16:$Q$75,3,FALSE)&amp;"","")</f>
        <v/>
      </c>
      <c r="N28" s="57" t="str">
        <f>IFERROR(VLOOKUP($K28,選手登録!$N$16:$Q$75,4,FALSE)&amp;"","")</f>
        <v/>
      </c>
      <c r="O28" s="95" t="str">
        <f t="shared" si="17"/>
        <v/>
      </c>
    </row>
    <row r="29" spans="1:15" ht="14.25" thickBot="1">
      <c r="A29" s="147"/>
      <c r="B29" s="63">
        <f t="shared" si="14"/>
        <v>8</v>
      </c>
      <c r="C29" s="17" t="str">
        <f t="shared" si="12"/>
        <v/>
      </c>
      <c r="D29" s="66"/>
      <c r="E29" s="18" t="str">
        <f>IFERROR(VLOOKUP($D29,選手登録!$E$16:$H$75,2,FALSE)&amp;"","")</f>
        <v/>
      </c>
      <c r="F29" s="18" t="str">
        <f>IFERROR(VLOOKUP($D29,選手登録!$E$16:$H$75,3,FALSE)&amp;"","")</f>
        <v/>
      </c>
      <c r="G29" s="58" t="str">
        <f>IFERROR(VLOOKUP($D29,選手登録!$E$16:$H$75,4,FALSE)&amp;"","")</f>
        <v/>
      </c>
      <c r="H29" s="96" t="str">
        <f t="shared" si="15"/>
        <v/>
      </c>
      <c r="I29" s="13">
        <f t="shared" si="16"/>
        <v>8</v>
      </c>
      <c r="J29" s="17" t="str">
        <f t="shared" si="13"/>
        <v/>
      </c>
      <c r="K29" s="66"/>
      <c r="L29" s="18" t="str">
        <f>IFERROR(VLOOKUP($K29,選手登録!$N$16:$Q$75,2,FALSE)&amp;"","")</f>
        <v/>
      </c>
      <c r="M29" s="18" t="str">
        <f>IFERROR(VLOOKUP($K29,選手登録!$N$16:$Q$75,3,FALSE)&amp;"","")</f>
        <v/>
      </c>
      <c r="N29" s="58" t="str">
        <f>IFERROR(VLOOKUP($K29,選手登録!$N$16:$Q$75,4,FALSE)&amp;"","")</f>
        <v/>
      </c>
      <c r="O29" s="96" t="str">
        <f t="shared" si="17"/>
        <v/>
      </c>
    </row>
    <row r="30" spans="1:15">
      <c r="A30" s="145" t="s">
        <v>84</v>
      </c>
      <c r="B30" s="64">
        <v>1</v>
      </c>
      <c r="C30" s="14" t="str">
        <f>IF(D30="","",選手登録!$E$5&amp;" "&amp;A30)</f>
        <v/>
      </c>
      <c r="D30" s="65"/>
      <c r="E30" s="15" t="str">
        <f>IFERROR(VLOOKUP($D30,選手登録!$E$16:$H$75,2,FALSE)&amp;"","")</f>
        <v/>
      </c>
      <c r="F30" s="15" t="str">
        <f>IFERROR(VLOOKUP($D30,選手登録!$E$16:$H$75,3,FALSE)&amp;"","")</f>
        <v/>
      </c>
      <c r="G30" s="56" t="str">
        <f>IFERROR(VLOOKUP($D30,選手登録!$E$16:$H$75,4,FALSE)&amp;"","")</f>
        <v/>
      </c>
      <c r="H30" s="67"/>
      <c r="I30" s="13">
        <v>1</v>
      </c>
      <c r="J30" s="14" t="str">
        <f>IF(K30="","",選手登録!$E$5&amp;" D")</f>
        <v/>
      </c>
      <c r="K30" s="65"/>
      <c r="L30" s="15" t="str">
        <f>IFERROR(VLOOKUP($K30,選手登録!$N$16:$Q$75,2,FALSE)&amp;"","")</f>
        <v/>
      </c>
      <c r="M30" s="15" t="str">
        <f>IFERROR(VLOOKUP($K30,選手登録!$N$16:$Q$75,3,FALSE)&amp;"","")</f>
        <v/>
      </c>
      <c r="N30" s="56" t="str">
        <f>IFERROR(VLOOKUP($K30,選手登録!$N$16:$Q$75,4,FALSE)&amp;"","")</f>
        <v/>
      </c>
      <c r="O30" s="67"/>
    </row>
    <row r="31" spans="1:15">
      <c r="A31" s="146"/>
      <c r="B31" s="64">
        <f>B30+1</f>
        <v>2</v>
      </c>
      <c r="C31" s="16" t="str">
        <f t="shared" ref="C31:C37" si="18">IF(D31="","",C30)</f>
        <v/>
      </c>
      <c r="D31" s="61"/>
      <c r="E31" s="6" t="str">
        <f>IFERROR(VLOOKUP($D31,選手登録!$E$16:$H$75,2,FALSE)&amp;"","")</f>
        <v/>
      </c>
      <c r="F31" s="6" t="str">
        <f>IFERROR(VLOOKUP($D31,選手登録!$E$16:$H$75,3,FALSE)&amp;"","")</f>
        <v/>
      </c>
      <c r="G31" s="57" t="str">
        <f>IFERROR(VLOOKUP($D31,選手登録!$E$16:$H$75,4,FALSE)&amp;"","")</f>
        <v/>
      </c>
      <c r="H31" s="95" t="str">
        <f>IF(H30="","",H30)</f>
        <v/>
      </c>
      <c r="I31" s="13">
        <f>I30+1</f>
        <v>2</v>
      </c>
      <c r="J31" s="16" t="str">
        <f t="shared" ref="J31:J37" si="19">IF(K31="","",J30)</f>
        <v/>
      </c>
      <c r="K31" s="61"/>
      <c r="L31" s="6" t="str">
        <f>IFERROR(VLOOKUP($K31,選手登録!$N$16:$Q$75,2,FALSE)&amp;"","")</f>
        <v/>
      </c>
      <c r="M31" s="6" t="str">
        <f>IFERROR(VLOOKUP($K31,選手登録!$N$16:$Q$75,3,FALSE)&amp;"","")</f>
        <v/>
      </c>
      <c r="N31" s="57" t="str">
        <f>IFERROR(VLOOKUP($K31,選手登録!$N$16:$Q$75,4,FALSE)&amp;"","")</f>
        <v/>
      </c>
      <c r="O31" s="95" t="str">
        <f>IF(O30="","",O30)</f>
        <v/>
      </c>
    </row>
    <row r="32" spans="1:15">
      <c r="A32" s="146"/>
      <c r="B32" s="64">
        <f t="shared" ref="B32:B37" si="20">B31+1</f>
        <v>3</v>
      </c>
      <c r="C32" s="16" t="str">
        <f t="shared" si="18"/>
        <v/>
      </c>
      <c r="D32" s="61"/>
      <c r="E32" s="6" t="str">
        <f>IFERROR(VLOOKUP($D32,選手登録!$E$16:$H$75,2,FALSE)&amp;"","")</f>
        <v/>
      </c>
      <c r="F32" s="6" t="str">
        <f>IFERROR(VLOOKUP($D32,選手登録!$E$16:$H$75,3,FALSE)&amp;"","")</f>
        <v/>
      </c>
      <c r="G32" s="57" t="str">
        <f>IFERROR(VLOOKUP($D32,選手登録!$E$16:$H$75,4,FALSE)&amp;"","")</f>
        <v/>
      </c>
      <c r="H32" s="95" t="str">
        <f t="shared" ref="H32:H37" si="21">IF(H31="","",H31)</f>
        <v/>
      </c>
      <c r="I32" s="13">
        <f t="shared" ref="I32:I37" si="22">I31+1</f>
        <v>3</v>
      </c>
      <c r="J32" s="16" t="str">
        <f t="shared" si="19"/>
        <v/>
      </c>
      <c r="K32" s="61"/>
      <c r="L32" s="6" t="str">
        <f>IFERROR(VLOOKUP($K32,選手登録!$N$16:$Q$75,2,FALSE)&amp;"","")</f>
        <v/>
      </c>
      <c r="M32" s="6" t="str">
        <f>IFERROR(VLOOKUP($K32,選手登録!$N$16:$Q$75,3,FALSE)&amp;"","")</f>
        <v/>
      </c>
      <c r="N32" s="57" t="str">
        <f>IFERROR(VLOOKUP($K32,選手登録!$N$16:$Q$75,4,FALSE)&amp;"","")</f>
        <v/>
      </c>
      <c r="O32" s="95" t="str">
        <f t="shared" ref="O32:O37" si="23">IF(O31="","",O31)</f>
        <v/>
      </c>
    </row>
    <row r="33" spans="1:15">
      <c r="A33" s="146"/>
      <c r="B33" s="64">
        <f t="shared" si="20"/>
        <v>4</v>
      </c>
      <c r="C33" s="16" t="str">
        <f t="shared" si="18"/>
        <v/>
      </c>
      <c r="D33" s="61"/>
      <c r="E33" s="6" t="str">
        <f>IFERROR(VLOOKUP($D33,選手登録!$E$16:$H$75,2,FALSE)&amp;"","")</f>
        <v/>
      </c>
      <c r="F33" s="6" t="str">
        <f>IFERROR(VLOOKUP($D33,選手登録!$E$16:$H$75,3,FALSE)&amp;"","")</f>
        <v/>
      </c>
      <c r="G33" s="57" t="str">
        <f>IFERROR(VLOOKUP($D33,選手登録!$E$16:$H$75,4,FALSE)&amp;"","")</f>
        <v/>
      </c>
      <c r="H33" s="95" t="str">
        <f t="shared" si="21"/>
        <v/>
      </c>
      <c r="I33" s="13">
        <f t="shared" si="22"/>
        <v>4</v>
      </c>
      <c r="J33" s="16" t="str">
        <f t="shared" si="19"/>
        <v/>
      </c>
      <c r="K33" s="61"/>
      <c r="L33" s="6" t="str">
        <f>IFERROR(VLOOKUP($K33,選手登録!$N$16:$Q$75,2,FALSE)&amp;"","")</f>
        <v/>
      </c>
      <c r="M33" s="6" t="str">
        <f>IFERROR(VLOOKUP($K33,選手登録!$N$16:$Q$75,3,FALSE)&amp;"","")</f>
        <v/>
      </c>
      <c r="N33" s="57" t="str">
        <f>IFERROR(VLOOKUP($K33,選手登録!$N$16:$Q$75,4,FALSE)&amp;"","")</f>
        <v/>
      </c>
      <c r="O33" s="95" t="str">
        <f t="shared" si="23"/>
        <v/>
      </c>
    </row>
    <row r="34" spans="1:15">
      <c r="A34" s="146"/>
      <c r="B34" s="64">
        <f t="shared" si="20"/>
        <v>5</v>
      </c>
      <c r="C34" s="16" t="str">
        <f t="shared" si="18"/>
        <v/>
      </c>
      <c r="D34" s="61"/>
      <c r="E34" s="6" t="str">
        <f>IFERROR(VLOOKUP($D34,選手登録!$E$16:$H$75,2,FALSE)&amp;"","")</f>
        <v/>
      </c>
      <c r="F34" s="6" t="str">
        <f>IFERROR(VLOOKUP($D34,選手登録!$E$16:$H$75,3,FALSE)&amp;"","")</f>
        <v/>
      </c>
      <c r="G34" s="57" t="str">
        <f>IFERROR(VLOOKUP($D34,選手登録!$E$16:$H$75,4,FALSE)&amp;"","")</f>
        <v/>
      </c>
      <c r="H34" s="95" t="str">
        <f t="shared" si="21"/>
        <v/>
      </c>
      <c r="I34" s="13">
        <f t="shared" si="22"/>
        <v>5</v>
      </c>
      <c r="J34" s="16" t="str">
        <f t="shared" si="19"/>
        <v/>
      </c>
      <c r="K34" s="61"/>
      <c r="L34" s="6" t="str">
        <f>IFERROR(VLOOKUP($K34,選手登録!$N$16:$Q$75,2,FALSE)&amp;"","")</f>
        <v/>
      </c>
      <c r="M34" s="6" t="str">
        <f>IFERROR(VLOOKUP($K34,選手登録!$N$16:$Q$75,3,FALSE)&amp;"","")</f>
        <v/>
      </c>
      <c r="N34" s="57" t="str">
        <f>IFERROR(VLOOKUP($K34,選手登録!$N$16:$Q$75,4,FALSE)&amp;"","")</f>
        <v/>
      </c>
      <c r="O34" s="95" t="str">
        <f t="shared" si="23"/>
        <v/>
      </c>
    </row>
    <row r="35" spans="1:15">
      <c r="A35" s="146"/>
      <c r="B35" s="64">
        <f t="shared" si="20"/>
        <v>6</v>
      </c>
      <c r="C35" s="16" t="str">
        <f t="shared" si="18"/>
        <v/>
      </c>
      <c r="D35" s="61"/>
      <c r="E35" s="6" t="str">
        <f>IFERROR(VLOOKUP($D35,選手登録!$E$16:$H$75,2,FALSE)&amp;"","")</f>
        <v/>
      </c>
      <c r="F35" s="6" t="str">
        <f>IFERROR(VLOOKUP($D35,選手登録!$E$16:$H$75,3,FALSE)&amp;"","")</f>
        <v/>
      </c>
      <c r="G35" s="57" t="str">
        <f>IFERROR(VLOOKUP($D35,選手登録!$E$16:$H$75,4,FALSE)&amp;"","")</f>
        <v/>
      </c>
      <c r="H35" s="95" t="str">
        <f t="shared" si="21"/>
        <v/>
      </c>
      <c r="I35" s="13">
        <f t="shared" si="22"/>
        <v>6</v>
      </c>
      <c r="J35" s="16" t="str">
        <f t="shared" si="19"/>
        <v/>
      </c>
      <c r="K35" s="61"/>
      <c r="L35" s="6" t="str">
        <f>IFERROR(VLOOKUP($K35,選手登録!$N$16:$Q$75,2,FALSE)&amp;"","")</f>
        <v/>
      </c>
      <c r="M35" s="6" t="str">
        <f>IFERROR(VLOOKUP($K35,選手登録!$N$16:$Q$75,3,FALSE)&amp;"","")</f>
        <v/>
      </c>
      <c r="N35" s="57" t="str">
        <f>IFERROR(VLOOKUP($K35,選手登録!$N$16:$Q$75,4,FALSE)&amp;"","")</f>
        <v/>
      </c>
      <c r="O35" s="95" t="str">
        <f t="shared" si="23"/>
        <v/>
      </c>
    </row>
    <row r="36" spans="1:15">
      <c r="A36" s="146"/>
      <c r="B36" s="64">
        <f t="shared" si="20"/>
        <v>7</v>
      </c>
      <c r="C36" s="16" t="str">
        <f t="shared" si="18"/>
        <v/>
      </c>
      <c r="D36" s="61"/>
      <c r="E36" s="6" t="str">
        <f>IFERROR(VLOOKUP($D36,選手登録!$E$16:$H$75,2,FALSE)&amp;"","")</f>
        <v/>
      </c>
      <c r="F36" s="6" t="str">
        <f>IFERROR(VLOOKUP($D36,選手登録!$E$16:$H$75,3,FALSE)&amp;"","")</f>
        <v/>
      </c>
      <c r="G36" s="57" t="str">
        <f>IFERROR(VLOOKUP($D36,選手登録!$E$16:$H$75,4,FALSE)&amp;"","")</f>
        <v/>
      </c>
      <c r="H36" s="95" t="str">
        <f t="shared" si="21"/>
        <v/>
      </c>
      <c r="I36" s="13">
        <f t="shared" si="22"/>
        <v>7</v>
      </c>
      <c r="J36" s="16" t="str">
        <f t="shared" si="19"/>
        <v/>
      </c>
      <c r="K36" s="61"/>
      <c r="L36" s="6" t="str">
        <f>IFERROR(VLOOKUP($K36,選手登録!$N$16:$Q$75,2,FALSE)&amp;"","")</f>
        <v/>
      </c>
      <c r="M36" s="6" t="str">
        <f>IFERROR(VLOOKUP($K36,選手登録!$N$16:$Q$75,3,FALSE)&amp;"","")</f>
        <v/>
      </c>
      <c r="N36" s="57" t="str">
        <f>IFERROR(VLOOKUP($K36,選手登録!$N$16:$Q$75,4,FALSE)&amp;"","")</f>
        <v/>
      </c>
      <c r="O36" s="95" t="str">
        <f t="shared" si="23"/>
        <v/>
      </c>
    </row>
    <row r="37" spans="1:15" ht="14.25" thickBot="1">
      <c r="A37" s="147"/>
      <c r="B37" s="64">
        <f t="shared" si="20"/>
        <v>8</v>
      </c>
      <c r="C37" s="17" t="str">
        <f t="shared" si="18"/>
        <v/>
      </c>
      <c r="D37" s="66"/>
      <c r="E37" s="18" t="str">
        <f>IFERROR(VLOOKUP($D37,選手登録!$E$16:$H$75,2,FALSE)&amp;"","")</f>
        <v/>
      </c>
      <c r="F37" s="18" t="str">
        <f>IFERROR(VLOOKUP($D37,選手登録!$E$16:$H$75,3,FALSE)&amp;"","")</f>
        <v/>
      </c>
      <c r="G37" s="58" t="str">
        <f>IFERROR(VLOOKUP($D37,選手登録!$E$16:$H$75,4,FALSE)&amp;"","")</f>
        <v/>
      </c>
      <c r="H37" s="96" t="str">
        <f t="shared" si="21"/>
        <v/>
      </c>
      <c r="I37" s="13">
        <f t="shared" si="22"/>
        <v>8</v>
      </c>
      <c r="J37" s="17" t="str">
        <f t="shared" si="19"/>
        <v/>
      </c>
      <c r="K37" s="66"/>
      <c r="L37" s="18" t="str">
        <f>IFERROR(VLOOKUP($K37,選手登録!$N$16:$Q$75,2,FALSE)&amp;"","")</f>
        <v/>
      </c>
      <c r="M37" s="18" t="str">
        <f>IFERROR(VLOOKUP($K37,選手登録!$N$16:$Q$75,3,FALSE)&amp;"","")</f>
        <v/>
      </c>
      <c r="N37" s="58" t="str">
        <f>IFERROR(VLOOKUP($K37,選手登録!$N$16:$Q$75,4,FALSE)&amp;"","")</f>
        <v/>
      </c>
      <c r="O37" s="96" t="str">
        <f t="shared" si="23"/>
        <v/>
      </c>
    </row>
    <row r="38" spans="1:15">
      <c r="A38" s="145" t="s">
        <v>85</v>
      </c>
      <c r="B38" s="63">
        <v>1</v>
      </c>
      <c r="C38" s="14" t="str">
        <f>IF(D38="","",選手登録!$E$5&amp;" "&amp;A38)</f>
        <v/>
      </c>
      <c r="D38" s="65"/>
      <c r="E38" s="15" t="str">
        <f>IFERROR(VLOOKUP($D38,選手登録!$E$16:$H$75,2,FALSE)&amp;"","")</f>
        <v/>
      </c>
      <c r="F38" s="15" t="str">
        <f>IFERROR(VLOOKUP($D38,選手登録!$E$16:$H$75,3,FALSE)&amp;"","")</f>
        <v/>
      </c>
      <c r="G38" s="56" t="str">
        <f>IFERROR(VLOOKUP($D38,選手登録!$E$16:$H$75,4,FALSE)&amp;"","")</f>
        <v/>
      </c>
      <c r="H38" s="67"/>
      <c r="I38" s="13">
        <v>1</v>
      </c>
      <c r="J38" s="14" t="str">
        <f>IF(K38="","",選手登録!$E$5&amp;" E")</f>
        <v/>
      </c>
      <c r="K38" s="65"/>
      <c r="L38" s="15" t="str">
        <f>IFERROR(VLOOKUP($K38,選手登録!$N$16:$Q$75,2,FALSE)&amp;"","")</f>
        <v/>
      </c>
      <c r="M38" s="15" t="str">
        <f>IFERROR(VLOOKUP($K38,選手登録!$N$16:$Q$75,3,FALSE)&amp;"","")</f>
        <v/>
      </c>
      <c r="N38" s="56" t="str">
        <f>IFERROR(VLOOKUP($K38,選手登録!$N$16:$Q$75,4,FALSE)&amp;"","")</f>
        <v/>
      </c>
      <c r="O38" s="67"/>
    </row>
    <row r="39" spans="1:15">
      <c r="A39" s="146"/>
      <c r="B39" s="63">
        <f>B38+1</f>
        <v>2</v>
      </c>
      <c r="C39" s="16" t="str">
        <f t="shared" ref="C39:C45" si="24">IF(D39="","",C38)</f>
        <v/>
      </c>
      <c r="D39" s="61"/>
      <c r="E39" s="6" t="str">
        <f>IFERROR(VLOOKUP($D39,選手登録!$E$16:$H$75,2,FALSE)&amp;"","")</f>
        <v/>
      </c>
      <c r="F39" s="6" t="str">
        <f>IFERROR(VLOOKUP($D39,選手登録!$E$16:$H$75,3,FALSE)&amp;"","")</f>
        <v/>
      </c>
      <c r="G39" s="57" t="str">
        <f>IFERROR(VLOOKUP($D39,選手登録!$E$16:$H$75,4,FALSE)&amp;"","")</f>
        <v/>
      </c>
      <c r="H39" s="95" t="str">
        <f>IF(H38="","",H38)</f>
        <v/>
      </c>
      <c r="I39" s="13">
        <f>I38+1</f>
        <v>2</v>
      </c>
      <c r="J39" s="16" t="str">
        <f t="shared" ref="J39:J45" si="25">IF(K39="","",J38)</f>
        <v/>
      </c>
      <c r="K39" s="61"/>
      <c r="L39" s="6" t="str">
        <f>IFERROR(VLOOKUP($K39,選手登録!$N$16:$Q$75,2,FALSE)&amp;"","")</f>
        <v/>
      </c>
      <c r="M39" s="6" t="str">
        <f>IFERROR(VLOOKUP($K39,選手登録!$N$16:$Q$75,3,FALSE)&amp;"","")</f>
        <v/>
      </c>
      <c r="N39" s="57" t="str">
        <f>IFERROR(VLOOKUP($K39,選手登録!$N$16:$Q$75,4,FALSE)&amp;"","")</f>
        <v/>
      </c>
      <c r="O39" s="95" t="str">
        <f>IF(O38="","",O38)</f>
        <v/>
      </c>
    </row>
    <row r="40" spans="1:15">
      <c r="A40" s="146"/>
      <c r="B40" s="63">
        <f t="shared" ref="B40:B45" si="26">B39+1</f>
        <v>3</v>
      </c>
      <c r="C40" s="16" t="str">
        <f t="shared" si="24"/>
        <v/>
      </c>
      <c r="D40" s="61"/>
      <c r="E40" s="6" t="str">
        <f>IFERROR(VLOOKUP($D40,選手登録!$E$16:$H$75,2,FALSE)&amp;"","")</f>
        <v/>
      </c>
      <c r="F40" s="6" t="str">
        <f>IFERROR(VLOOKUP($D40,選手登録!$E$16:$H$75,3,FALSE)&amp;"","")</f>
        <v/>
      </c>
      <c r="G40" s="57" t="str">
        <f>IFERROR(VLOOKUP($D40,選手登録!$E$16:$H$75,4,FALSE)&amp;"","")</f>
        <v/>
      </c>
      <c r="H40" s="95" t="str">
        <f t="shared" ref="H40:H45" si="27">IF(H39="","",H39)</f>
        <v/>
      </c>
      <c r="I40" s="13">
        <f t="shared" ref="I40:I45" si="28">I39+1</f>
        <v>3</v>
      </c>
      <c r="J40" s="16" t="str">
        <f t="shared" si="25"/>
        <v/>
      </c>
      <c r="K40" s="61"/>
      <c r="L40" s="6" t="str">
        <f>IFERROR(VLOOKUP($K40,選手登録!$N$16:$Q$75,2,FALSE)&amp;"","")</f>
        <v/>
      </c>
      <c r="M40" s="6" t="str">
        <f>IFERROR(VLOOKUP($K40,選手登録!$N$16:$Q$75,3,FALSE)&amp;"","")</f>
        <v/>
      </c>
      <c r="N40" s="57" t="str">
        <f>IFERROR(VLOOKUP($K40,選手登録!$N$16:$Q$75,4,FALSE)&amp;"","")</f>
        <v/>
      </c>
      <c r="O40" s="95" t="str">
        <f t="shared" ref="O40:O45" si="29">IF(O39="","",O39)</f>
        <v/>
      </c>
    </row>
    <row r="41" spans="1:15">
      <c r="A41" s="146"/>
      <c r="B41" s="63">
        <f t="shared" si="26"/>
        <v>4</v>
      </c>
      <c r="C41" s="16" t="str">
        <f t="shared" si="24"/>
        <v/>
      </c>
      <c r="D41" s="61"/>
      <c r="E41" s="6" t="str">
        <f>IFERROR(VLOOKUP($D41,選手登録!$E$16:$H$75,2,FALSE)&amp;"","")</f>
        <v/>
      </c>
      <c r="F41" s="6" t="str">
        <f>IFERROR(VLOOKUP($D41,選手登録!$E$16:$H$75,3,FALSE)&amp;"","")</f>
        <v/>
      </c>
      <c r="G41" s="57" t="str">
        <f>IFERROR(VLOOKUP($D41,選手登録!$E$16:$H$75,4,FALSE)&amp;"","")</f>
        <v/>
      </c>
      <c r="H41" s="95" t="str">
        <f t="shared" si="27"/>
        <v/>
      </c>
      <c r="I41" s="13">
        <f t="shared" si="28"/>
        <v>4</v>
      </c>
      <c r="J41" s="16" t="str">
        <f t="shared" si="25"/>
        <v/>
      </c>
      <c r="K41" s="61"/>
      <c r="L41" s="6" t="str">
        <f>IFERROR(VLOOKUP($K41,選手登録!$N$16:$Q$75,2,FALSE)&amp;"","")</f>
        <v/>
      </c>
      <c r="M41" s="6" t="str">
        <f>IFERROR(VLOOKUP($K41,選手登録!$N$16:$Q$75,3,FALSE)&amp;"","")</f>
        <v/>
      </c>
      <c r="N41" s="57" t="str">
        <f>IFERROR(VLOOKUP($K41,選手登録!$N$16:$Q$75,4,FALSE)&amp;"","")</f>
        <v/>
      </c>
      <c r="O41" s="95" t="str">
        <f t="shared" si="29"/>
        <v/>
      </c>
    </row>
    <row r="42" spans="1:15">
      <c r="A42" s="146"/>
      <c r="B42" s="63">
        <f t="shared" si="26"/>
        <v>5</v>
      </c>
      <c r="C42" s="16" t="str">
        <f t="shared" si="24"/>
        <v/>
      </c>
      <c r="D42" s="61"/>
      <c r="E42" s="6" t="str">
        <f>IFERROR(VLOOKUP($D42,選手登録!$E$16:$H$75,2,FALSE)&amp;"","")</f>
        <v/>
      </c>
      <c r="F42" s="6" t="str">
        <f>IFERROR(VLOOKUP($D42,選手登録!$E$16:$H$75,3,FALSE)&amp;"","")</f>
        <v/>
      </c>
      <c r="G42" s="57" t="str">
        <f>IFERROR(VLOOKUP($D42,選手登録!$E$16:$H$75,4,FALSE)&amp;"","")</f>
        <v/>
      </c>
      <c r="H42" s="95" t="str">
        <f t="shared" si="27"/>
        <v/>
      </c>
      <c r="I42" s="13">
        <f t="shared" si="28"/>
        <v>5</v>
      </c>
      <c r="J42" s="16" t="str">
        <f t="shared" si="25"/>
        <v/>
      </c>
      <c r="K42" s="61"/>
      <c r="L42" s="6" t="str">
        <f>IFERROR(VLOOKUP($K42,選手登録!$N$16:$Q$75,2,FALSE)&amp;"","")</f>
        <v/>
      </c>
      <c r="M42" s="6" t="str">
        <f>IFERROR(VLOOKUP($K42,選手登録!$N$16:$Q$75,3,FALSE)&amp;"","")</f>
        <v/>
      </c>
      <c r="N42" s="57" t="str">
        <f>IFERROR(VLOOKUP($K42,選手登録!$N$16:$Q$75,4,FALSE)&amp;"","")</f>
        <v/>
      </c>
      <c r="O42" s="95" t="str">
        <f t="shared" si="29"/>
        <v/>
      </c>
    </row>
    <row r="43" spans="1:15">
      <c r="A43" s="146"/>
      <c r="B43" s="63">
        <f t="shared" si="26"/>
        <v>6</v>
      </c>
      <c r="C43" s="16" t="str">
        <f t="shared" si="24"/>
        <v/>
      </c>
      <c r="D43" s="61"/>
      <c r="E43" s="6" t="str">
        <f>IFERROR(VLOOKUP($D43,選手登録!$E$16:$H$75,2,FALSE)&amp;"","")</f>
        <v/>
      </c>
      <c r="F43" s="6" t="str">
        <f>IFERROR(VLOOKUP($D43,選手登録!$E$16:$H$75,3,FALSE)&amp;"","")</f>
        <v/>
      </c>
      <c r="G43" s="57" t="str">
        <f>IFERROR(VLOOKUP($D43,選手登録!$E$16:$H$75,4,FALSE)&amp;"","")</f>
        <v/>
      </c>
      <c r="H43" s="95" t="str">
        <f t="shared" si="27"/>
        <v/>
      </c>
      <c r="I43" s="13">
        <f t="shared" si="28"/>
        <v>6</v>
      </c>
      <c r="J43" s="16" t="str">
        <f t="shared" si="25"/>
        <v/>
      </c>
      <c r="K43" s="61"/>
      <c r="L43" s="6" t="str">
        <f>IFERROR(VLOOKUP($K43,選手登録!$N$16:$Q$75,2,FALSE)&amp;"","")</f>
        <v/>
      </c>
      <c r="M43" s="6" t="str">
        <f>IFERROR(VLOOKUP($K43,選手登録!$N$16:$Q$75,3,FALSE)&amp;"","")</f>
        <v/>
      </c>
      <c r="N43" s="57" t="str">
        <f>IFERROR(VLOOKUP($K43,選手登録!$N$16:$Q$75,4,FALSE)&amp;"","")</f>
        <v/>
      </c>
      <c r="O43" s="95" t="str">
        <f t="shared" si="29"/>
        <v/>
      </c>
    </row>
    <row r="44" spans="1:15">
      <c r="A44" s="146"/>
      <c r="B44" s="63">
        <f t="shared" si="26"/>
        <v>7</v>
      </c>
      <c r="C44" s="16" t="str">
        <f t="shared" si="24"/>
        <v/>
      </c>
      <c r="D44" s="61"/>
      <c r="E44" s="6" t="str">
        <f>IFERROR(VLOOKUP($D44,選手登録!$E$16:$H$75,2,FALSE)&amp;"","")</f>
        <v/>
      </c>
      <c r="F44" s="6" t="str">
        <f>IFERROR(VLOOKUP($D44,選手登録!$E$16:$H$75,3,FALSE)&amp;"","")</f>
        <v/>
      </c>
      <c r="G44" s="57" t="str">
        <f>IFERROR(VLOOKUP($D44,選手登録!$E$16:$H$75,4,FALSE)&amp;"","")</f>
        <v/>
      </c>
      <c r="H44" s="95" t="str">
        <f t="shared" si="27"/>
        <v/>
      </c>
      <c r="I44" s="13">
        <f t="shared" si="28"/>
        <v>7</v>
      </c>
      <c r="J44" s="16" t="str">
        <f t="shared" si="25"/>
        <v/>
      </c>
      <c r="K44" s="61"/>
      <c r="L44" s="6" t="str">
        <f>IFERROR(VLOOKUP($K44,選手登録!$N$16:$Q$75,2,FALSE)&amp;"","")</f>
        <v/>
      </c>
      <c r="M44" s="6" t="str">
        <f>IFERROR(VLOOKUP($K44,選手登録!$N$16:$Q$75,3,FALSE)&amp;"","")</f>
        <v/>
      </c>
      <c r="N44" s="57" t="str">
        <f>IFERROR(VLOOKUP($K44,選手登録!$N$16:$Q$75,4,FALSE)&amp;"","")</f>
        <v/>
      </c>
      <c r="O44" s="95" t="str">
        <f t="shared" si="29"/>
        <v/>
      </c>
    </row>
    <row r="45" spans="1:15" ht="14.25" thickBot="1">
      <c r="A45" s="147"/>
      <c r="B45" s="63">
        <f t="shared" si="26"/>
        <v>8</v>
      </c>
      <c r="C45" s="17" t="str">
        <f t="shared" si="24"/>
        <v/>
      </c>
      <c r="D45" s="66"/>
      <c r="E45" s="18" t="str">
        <f>IFERROR(VLOOKUP($D45,選手登録!$E$16:$H$75,2,FALSE)&amp;"","")</f>
        <v/>
      </c>
      <c r="F45" s="18" t="str">
        <f>IFERROR(VLOOKUP($D45,選手登録!$E$16:$H$75,3,FALSE)&amp;"","")</f>
        <v/>
      </c>
      <c r="G45" s="58" t="str">
        <f>IFERROR(VLOOKUP($D45,選手登録!$E$16:$H$75,4,FALSE)&amp;"","")</f>
        <v/>
      </c>
      <c r="H45" s="96" t="str">
        <f t="shared" si="27"/>
        <v/>
      </c>
      <c r="I45" s="13">
        <f t="shared" si="28"/>
        <v>8</v>
      </c>
      <c r="J45" s="17" t="str">
        <f t="shared" si="25"/>
        <v/>
      </c>
      <c r="K45" s="66"/>
      <c r="L45" s="18" t="str">
        <f>IFERROR(VLOOKUP($K45,選手登録!$N$16:$Q$75,2,FALSE)&amp;"","")</f>
        <v/>
      </c>
      <c r="M45" s="18" t="str">
        <f>IFERROR(VLOOKUP($K45,選手登録!$N$16:$Q$75,3,FALSE)&amp;"","")</f>
        <v/>
      </c>
      <c r="N45" s="58" t="str">
        <f>IFERROR(VLOOKUP($K45,選手登録!$N$16:$Q$75,4,FALSE)&amp;"","")</f>
        <v/>
      </c>
      <c r="O45" s="96" t="str">
        <f t="shared" si="29"/>
        <v/>
      </c>
    </row>
  </sheetData>
  <sheetProtection sheet="1" objects="1" scenarios="1"/>
  <mergeCells count="5">
    <mergeCell ref="A38:A45"/>
    <mergeCell ref="A30:A37"/>
    <mergeCell ref="A22:A29"/>
    <mergeCell ref="A14:A21"/>
    <mergeCell ref="A6:A13"/>
  </mergeCells>
  <phoneticPr fontId="1"/>
  <dataValidations disablePrompts="1" count="1">
    <dataValidation imeMode="halfKatakana" allowBlank="1" showInputMessage="1" showErrorMessage="1" sqref="F5 M5" xr:uid="{00000000-0002-0000-0400-000000000000}"/>
  </dataValidations>
  <pageMargins left="0.7" right="0.7" top="0.75" bottom="0.75" header="0.3" footer="0.3"/>
  <pageSetup paperSize="9" orientation="portrait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AE73"/>
  <sheetViews>
    <sheetView view="pageBreakPreview" zoomScaleNormal="100" zoomScaleSheetLayoutView="100" workbookViewId="0"/>
  </sheetViews>
  <sheetFormatPr defaultRowHeight="13.5"/>
  <cols>
    <col min="1" max="1" width="3.25" bestFit="1" customWidth="1"/>
    <col min="2" max="2" width="8.125" customWidth="1"/>
    <col min="3" max="3" width="8.75" customWidth="1"/>
    <col min="4" max="4" width="14.125" customWidth="1"/>
    <col min="5" max="6" width="4.5" bestFit="1" customWidth="1"/>
    <col min="7" max="7" width="5.25" bestFit="1" customWidth="1"/>
    <col min="8" max="8" width="6.625" bestFit="1" customWidth="1"/>
    <col min="9" max="9" width="4.375" bestFit="1" customWidth="1"/>
    <col min="10" max="10" width="6.375" customWidth="1"/>
    <col min="11" max="11" width="4.625" style="24" customWidth="1"/>
    <col min="12" max="12" width="3.5" bestFit="1" customWidth="1"/>
    <col min="13" max="13" width="4.375" hidden="1" customWidth="1"/>
    <col min="14" max="14" width="6.375" customWidth="1"/>
    <col min="15" max="15" width="5.875" customWidth="1"/>
    <col min="16" max="16" width="3.625" customWidth="1"/>
    <col min="17" max="17" width="5.75" customWidth="1"/>
    <col min="18" max="18" width="7.75" bestFit="1" customWidth="1"/>
    <col min="19" max="19" width="3.5" bestFit="1" customWidth="1"/>
    <col min="20" max="20" width="6.875" customWidth="1"/>
    <col min="21" max="21" width="3.375" bestFit="1" customWidth="1"/>
    <col min="22" max="22" width="5.125" customWidth="1"/>
    <col min="23" max="23" width="7.375" customWidth="1"/>
    <col min="24" max="24" width="5.5" bestFit="1" customWidth="1"/>
    <col min="25" max="26" width="3.5" customWidth="1"/>
    <col min="27" max="27" width="11.625" style="123" bestFit="1" customWidth="1"/>
    <col min="28" max="28" width="8.5" bestFit="1" customWidth="1"/>
    <col min="29" max="29" width="2.625" hidden="1" customWidth="1"/>
    <col min="264" max="264" width="2.625" customWidth="1"/>
    <col min="265" max="265" width="6.625" customWidth="1"/>
    <col min="266" max="266" width="14.125" customWidth="1"/>
    <col min="267" max="267" width="8" customWidth="1"/>
    <col min="268" max="268" width="10.25" customWidth="1"/>
    <col min="269" max="269" width="8.125" customWidth="1"/>
    <col min="270" max="270" width="11" customWidth="1"/>
    <col min="271" max="271" width="10.125" customWidth="1"/>
    <col min="520" max="520" width="2.625" customWidth="1"/>
    <col min="521" max="521" width="6.625" customWidth="1"/>
    <col min="522" max="522" width="14.125" customWidth="1"/>
    <col min="523" max="523" width="8" customWidth="1"/>
    <col min="524" max="524" width="10.25" customWidth="1"/>
    <col min="525" max="525" width="8.125" customWidth="1"/>
    <col min="526" max="526" width="11" customWidth="1"/>
    <col min="527" max="527" width="10.125" customWidth="1"/>
    <col min="776" max="776" width="2.625" customWidth="1"/>
    <col min="777" max="777" width="6.625" customWidth="1"/>
    <col min="778" max="778" width="14.125" customWidth="1"/>
    <col min="779" max="779" width="8" customWidth="1"/>
    <col min="780" max="780" width="10.25" customWidth="1"/>
    <col min="781" max="781" width="8.125" customWidth="1"/>
    <col min="782" max="782" width="11" customWidth="1"/>
    <col min="783" max="783" width="10.125" customWidth="1"/>
    <col min="1032" max="1032" width="2.625" customWidth="1"/>
    <col min="1033" max="1033" width="6.625" customWidth="1"/>
    <col min="1034" max="1034" width="14.125" customWidth="1"/>
    <col min="1035" max="1035" width="8" customWidth="1"/>
    <col min="1036" max="1036" width="10.25" customWidth="1"/>
    <col min="1037" max="1037" width="8.125" customWidth="1"/>
    <col min="1038" max="1038" width="11" customWidth="1"/>
    <col min="1039" max="1039" width="10.125" customWidth="1"/>
    <col min="1288" max="1288" width="2.625" customWidth="1"/>
    <col min="1289" max="1289" width="6.625" customWidth="1"/>
    <col min="1290" max="1290" width="14.125" customWidth="1"/>
    <col min="1291" max="1291" width="8" customWidth="1"/>
    <col min="1292" max="1292" width="10.25" customWidth="1"/>
    <col min="1293" max="1293" width="8.125" customWidth="1"/>
    <col min="1294" max="1294" width="11" customWidth="1"/>
    <col min="1295" max="1295" width="10.125" customWidth="1"/>
    <col min="1544" max="1544" width="2.625" customWidth="1"/>
    <col min="1545" max="1545" width="6.625" customWidth="1"/>
    <col min="1546" max="1546" width="14.125" customWidth="1"/>
    <col min="1547" max="1547" width="8" customWidth="1"/>
    <col min="1548" max="1548" width="10.25" customWidth="1"/>
    <col min="1549" max="1549" width="8.125" customWidth="1"/>
    <col min="1550" max="1550" width="11" customWidth="1"/>
    <col min="1551" max="1551" width="10.125" customWidth="1"/>
    <col min="1800" max="1800" width="2.625" customWidth="1"/>
    <col min="1801" max="1801" width="6.625" customWidth="1"/>
    <col min="1802" max="1802" width="14.125" customWidth="1"/>
    <col min="1803" max="1803" width="8" customWidth="1"/>
    <col min="1804" max="1804" width="10.25" customWidth="1"/>
    <col min="1805" max="1805" width="8.125" customWidth="1"/>
    <col min="1806" max="1806" width="11" customWidth="1"/>
    <col min="1807" max="1807" width="10.125" customWidth="1"/>
    <col min="2056" max="2056" width="2.625" customWidth="1"/>
    <col min="2057" max="2057" width="6.625" customWidth="1"/>
    <col min="2058" max="2058" width="14.125" customWidth="1"/>
    <col min="2059" max="2059" width="8" customWidth="1"/>
    <col min="2060" max="2060" width="10.25" customWidth="1"/>
    <col min="2061" max="2061" width="8.125" customWidth="1"/>
    <col min="2062" max="2062" width="11" customWidth="1"/>
    <col min="2063" max="2063" width="10.125" customWidth="1"/>
    <col min="2312" max="2312" width="2.625" customWidth="1"/>
    <col min="2313" max="2313" width="6.625" customWidth="1"/>
    <col min="2314" max="2314" width="14.125" customWidth="1"/>
    <col min="2315" max="2315" width="8" customWidth="1"/>
    <col min="2316" max="2316" width="10.25" customWidth="1"/>
    <col min="2317" max="2317" width="8.125" customWidth="1"/>
    <col min="2318" max="2318" width="11" customWidth="1"/>
    <col min="2319" max="2319" width="10.125" customWidth="1"/>
    <col min="2568" max="2568" width="2.625" customWidth="1"/>
    <col min="2569" max="2569" width="6.625" customWidth="1"/>
    <col min="2570" max="2570" width="14.125" customWidth="1"/>
    <col min="2571" max="2571" width="8" customWidth="1"/>
    <col min="2572" max="2572" width="10.25" customWidth="1"/>
    <col min="2573" max="2573" width="8.125" customWidth="1"/>
    <col min="2574" max="2574" width="11" customWidth="1"/>
    <col min="2575" max="2575" width="10.125" customWidth="1"/>
    <col min="2824" max="2824" width="2.625" customWidth="1"/>
    <col min="2825" max="2825" width="6.625" customWidth="1"/>
    <col min="2826" max="2826" width="14.125" customWidth="1"/>
    <col min="2827" max="2827" width="8" customWidth="1"/>
    <col min="2828" max="2828" width="10.25" customWidth="1"/>
    <col min="2829" max="2829" width="8.125" customWidth="1"/>
    <col min="2830" max="2830" width="11" customWidth="1"/>
    <col min="2831" max="2831" width="10.125" customWidth="1"/>
    <col min="3080" max="3080" width="2.625" customWidth="1"/>
    <col min="3081" max="3081" width="6.625" customWidth="1"/>
    <col min="3082" max="3082" width="14.125" customWidth="1"/>
    <col min="3083" max="3083" width="8" customWidth="1"/>
    <col min="3084" max="3084" width="10.25" customWidth="1"/>
    <col min="3085" max="3085" width="8.125" customWidth="1"/>
    <col min="3086" max="3086" width="11" customWidth="1"/>
    <col min="3087" max="3087" width="10.125" customWidth="1"/>
    <col min="3336" max="3336" width="2.625" customWidth="1"/>
    <col min="3337" max="3337" width="6.625" customWidth="1"/>
    <col min="3338" max="3338" width="14.125" customWidth="1"/>
    <col min="3339" max="3339" width="8" customWidth="1"/>
    <col min="3340" max="3340" width="10.25" customWidth="1"/>
    <col min="3341" max="3341" width="8.125" customWidth="1"/>
    <col min="3342" max="3342" width="11" customWidth="1"/>
    <col min="3343" max="3343" width="10.125" customWidth="1"/>
    <col min="3592" max="3592" width="2.625" customWidth="1"/>
    <col min="3593" max="3593" width="6.625" customWidth="1"/>
    <col min="3594" max="3594" width="14.125" customWidth="1"/>
    <col min="3595" max="3595" width="8" customWidth="1"/>
    <col min="3596" max="3596" width="10.25" customWidth="1"/>
    <col min="3597" max="3597" width="8.125" customWidth="1"/>
    <col min="3598" max="3598" width="11" customWidth="1"/>
    <col min="3599" max="3599" width="10.125" customWidth="1"/>
    <col min="3848" max="3848" width="2.625" customWidth="1"/>
    <col min="3849" max="3849" width="6.625" customWidth="1"/>
    <col min="3850" max="3850" width="14.125" customWidth="1"/>
    <col min="3851" max="3851" width="8" customWidth="1"/>
    <col min="3852" max="3852" width="10.25" customWidth="1"/>
    <col min="3853" max="3853" width="8.125" customWidth="1"/>
    <col min="3854" max="3854" width="11" customWidth="1"/>
    <col min="3855" max="3855" width="10.125" customWidth="1"/>
    <col min="4104" max="4104" width="2.625" customWidth="1"/>
    <col min="4105" max="4105" width="6.625" customWidth="1"/>
    <col min="4106" max="4106" width="14.125" customWidth="1"/>
    <col min="4107" max="4107" width="8" customWidth="1"/>
    <col min="4108" max="4108" width="10.25" customWidth="1"/>
    <col min="4109" max="4109" width="8.125" customWidth="1"/>
    <col min="4110" max="4110" width="11" customWidth="1"/>
    <col min="4111" max="4111" width="10.125" customWidth="1"/>
    <col min="4360" max="4360" width="2.625" customWidth="1"/>
    <col min="4361" max="4361" width="6.625" customWidth="1"/>
    <col min="4362" max="4362" width="14.125" customWidth="1"/>
    <col min="4363" max="4363" width="8" customWidth="1"/>
    <col min="4364" max="4364" width="10.25" customWidth="1"/>
    <col min="4365" max="4365" width="8.125" customWidth="1"/>
    <col min="4366" max="4366" width="11" customWidth="1"/>
    <col min="4367" max="4367" width="10.125" customWidth="1"/>
    <col min="4616" max="4616" width="2.625" customWidth="1"/>
    <col min="4617" max="4617" width="6.625" customWidth="1"/>
    <col min="4618" max="4618" width="14.125" customWidth="1"/>
    <col min="4619" max="4619" width="8" customWidth="1"/>
    <col min="4620" max="4620" width="10.25" customWidth="1"/>
    <col min="4621" max="4621" width="8.125" customWidth="1"/>
    <col min="4622" max="4622" width="11" customWidth="1"/>
    <col min="4623" max="4623" width="10.125" customWidth="1"/>
    <col min="4872" max="4872" width="2.625" customWidth="1"/>
    <col min="4873" max="4873" width="6.625" customWidth="1"/>
    <col min="4874" max="4874" width="14.125" customWidth="1"/>
    <col min="4875" max="4875" width="8" customWidth="1"/>
    <col min="4876" max="4876" width="10.25" customWidth="1"/>
    <col min="4877" max="4877" width="8.125" customWidth="1"/>
    <col min="4878" max="4878" width="11" customWidth="1"/>
    <col min="4879" max="4879" width="10.125" customWidth="1"/>
    <col min="5128" max="5128" width="2.625" customWidth="1"/>
    <col min="5129" max="5129" width="6.625" customWidth="1"/>
    <col min="5130" max="5130" width="14.125" customWidth="1"/>
    <col min="5131" max="5131" width="8" customWidth="1"/>
    <col min="5132" max="5132" width="10.25" customWidth="1"/>
    <col min="5133" max="5133" width="8.125" customWidth="1"/>
    <col min="5134" max="5134" width="11" customWidth="1"/>
    <col min="5135" max="5135" width="10.125" customWidth="1"/>
    <col min="5384" max="5384" width="2.625" customWidth="1"/>
    <col min="5385" max="5385" width="6.625" customWidth="1"/>
    <col min="5386" max="5386" width="14.125" customWidth="1"/>
    <col min="5387" max="5387" width="8" customWidth="1"/>
    <col min="5388" max="5388" width="10.25" customWidth="1"/>
    <col min="5389" max="5389" width="8.125" customWidth="1"/>
    <col min="5390" max="5390" width="11" customWidth="1"/>
    <col min="5391" max="5391" width="10.125" customWidth="1"/>
    <col min="5640" max="5640" width="2.625" customWidth="1"/>
    <col min="5641" max="5641" width="6.625" customWidth="1"/>
    <col min="5642" max="5642" width="14.125" customWidth="1"/>
    <col min="5643" max="5643" width="8" customWidth="1"/>
    <col min="5644" max="5644" width="10.25" customWidth="1"/>
    <col min="5645" max="5645" width="8.125" customWidth="1"/>
    <col min="5646" max="5646" width="11" customWidth="1"/>
    <col min="5647" max="5647" width="10.125" customWidth="1"/>
    <col min="5896" max="5896" width="2.625" customWidth="1"/>
    <col min="5897" max="5897" width="6.625" customWidth="1"/>
    <col min="5898" max="5898" width="14.125" customWidth="1"/>
    <col min="5899" max="5899" width="8" customWidth="1"/>
    <col min="5900" max="5900" width="10.25" customWidth="1"/>
    <col min="5901" max="5901" width="8.125" customWidth="1"/>
    <col min="5902" max="5902" width="11" customWidth="1"/>
    <col min="5903" max="5903" width="10.125" customWidth="1"/>
    <col min="6152" max="6152" width="2.625" customWidth="1"/>
    <col min="6153" max="6153" width="6.625" customWidth="1"/>
    <col min="6154" max="6154" width="14.125" customWidth="1"/>
    <col min="6155" max="6155" width="8" customWidth="1"/>
    <col min="6156" max="6156" width="10.25" customWidth="1"/>
    <col min="6157" max="6157" width="8.125" customWidth="1"/>
    <col min="6158" max="6158" width="11" customWidth="1"/>
    <col min="6159" max="6159" width="10.125" customWidth="1"/>
    <col min="6408" max="6408" width="2.625" customWidth="1"/>
    <col min="6409" max="6409" width="6.625" customWidth="1"/>
    <col min="6410" max="6410" width="14.125" customWidth="1"/>
    <col min="6411" max="6411" width="8" customWidth="1"/>
    <col min="6412" max="6412" width="10.25" customWidth="1"/>
    <col min="6413" max="6413" width="8.125" customWidth="1"/>
    <col min="6414" max="6414" width="11" customWidth="1"/>
    <col min="6415" max="6415" width="10.125" customWidth="1"/>
    <col min="6664" max="6664" width="2.625" customWidth="1"/>
    <col min="6665" max="6665" width="6.625" customWidth="1"/>
    <col min="6666" max="6666" width="14.125" customWidth="1"/>
    <col min="6667" max="6667" width="8" customWidth="1"/>
    <col min="6668" max="6668" width="10.25" customWidth="1"/>
    <col min="6669" max="6669" width="8.125" customWidth="1"/>
    <col min="6670" max="6670" width="11" customWidth="1"/>
    <col min="6671" max="6671" width="10.125" customWidth="1"/>
    <col min="6920" max="6920" width="2.625" customWidth="1"/>
    <col min="6921" max="6921" width="6.625" customWidth="1"/>
    <col min="6922" max="6922" width="14.125" customWidth="1"/>
    <col min="6923" max="6923" width="8" customWidth="1"/>
    <col min="6924" max="6924" width="10.25" customWidth="1"/>
    <col min="6925" max="6925" width="8.125" customWidth="1"/>
    <col min="6926" max="6926" width="11" customWidth="1"/>
    <col min="6927" max="6927" width="10.125" customWidth="1"/>
    <col min="7176" max="7176" width="2.625" customWidth="1"/>
    <col min="7177" max="7177" width="6.625" customWidth="1"/>
    <col min="7178" max="7178" width="14.125" customWidth="1"/>
    <col min="7179" max="7179" width="8" customWidth="1"/>
    <col min="7180" max="7180" width="10.25" customWidth="1"/>
    <col min="7181" max="7181" width="8.125" customWidth="1"/>
    <col min="7182" max="7182" width="11" customWidth="1"/>
    <col min="7183" max="7183" width="10.125" customWidth="1"/>
    <col min="7432" max="7432" width="2.625" customWidth="1"/>
    <col min="7433" max="7433" width="6.625" customWidth="1"/>
    <col min="7434" max="7434" width="14.125" customWidth="1"/>
    <col min="7435" max="7435" width="8" customWidth="1"/>
    <col min="7436" max="7436" width="10.25" customWidth="1"/>
    <col min="7437" max="7437" width="8.125" customWidth="1"/>
    <col min="7438" max="7438" width="11" customWidth="1"/>
    <col min="7439" max="7439" width="10.125" customWidth="1"/>
    <col min="7688" max="7688" width="2.625" customWidth="1"/>
    <col min="7689" max="7689" width="6.625" customWidth="1"/>
    <col min="7690" max="7690" width="14.125" customWidth="1"/>
    <col min="7691" max="7691" width="8" customWidth="1"/>
    <col min="7692" max="7692" width="10.25" customWidth="1"/>
    <col min="7693" max="7693" width="8.125" customWidth="1"/>
    <col min="7694" max="7694" width="11" customWidth="1"/>
    <col min="7695" max="7695" width="10.125" customWidth="1"/>
    <col min="7944" max="7944" width="2.625" customWidth="1"/>
    <col min="7945" max="7945" width="6.625" customWidth="1"/>
    <col min="7946" max="7946" width="14.125" customWidth="1"/>
    <col min="7947" max="7947" width="8" customWidth="1"/>
    <col min="7948" max="7948" width="10.25" customWidth="1"/>
    <col min="7949" max="7949" width="8.125" customWidth="1"/>
    <col min="7950" max="7950" width="11" customWidth="1"/>
    <col min="7951" max="7951" width="10.125" customWidth="1"/>
    <col min="8200" max="8200" width="2.625" customWidth="1"/>
    <col min="8201" max="8201" width="6.625" customWidth="1"/>
    <col min="8202" max="8202" width="14.125" customWidth="1"/>
    <col min="8203" max="8203" width="8" customWidth="1"/>
    <col min="8204" max="8204" width="10.25" customWidth="1"/>
    <col min="8205" max="8205" width="8.125" customWidth="1"/>
    <col min="8206" max="8206" width="11" customWidth="1"/>
    <col min="8207" max="8207" width="10.125" customWidth="1"/>
    <col min="8456" max="8456" width="2.625" customWidth="1"/>
    <col min="8457" max="8457" width="6.625" customWidth="1"/>
    <col min="8458" max="8458" width="14.125" customWidth="1"/>
    <col min="8459" max="8459" width="8" customWidth="1"/>
    <col min="8460" max="8460" width="10.25" customWidth="1"/>
    <col min="8461" max="8461" width="8.125" customWidth="1"/>
    <col min="8462" max="8462" width="11" customWidth="1"/>
    <col min="8463" max="8463" width="10.125" customWidth="1"/>
    <col min="8712" max="8712" width="2.625" customWidth="1"/>
    <col min="8713" max="8713" width="6.625" customWidth="1"/>
    <col min="8714" max="8714" width="14.125" customWidth="1"/>
    <col min="8715" max="8715" width="8" customWidth="1"/>
    <col min="8716" max="8716" width="10.25" customWidth="1"/>
    <col min="8717" max="8717" width="8.125" customWidth="1"/>
    <col min="8718" max="8718" width="11" customWidth="1"/>
    <col min="8719" max="8719" width="10.125" customWidth="1"/>
    <col min="8968" max="8968" width="2.625" customWidth="1"/>
    <col min="8969" max="8969" width="6.625" customWidth="1"/>
    <col min="8970" max="8970" width="14.125" customWidth="1"/>
    <col min="8971" max="8971" width="8" customWidth="1"/>
    <col min="8972" max="8972" width="10.25" customWidth="1"/>
    <col min="8973" max="8973" width="8.125" customWidth="1"/>
    <col min="8974" max="8974" width="11" customWidth="1"/>
    <col min="8975" max="8975" width="10.125" customWidth="1"/>
    <col min="9224" max="9224" width="2.625" customWidth="1"/>
    <col min="9225" max="9225" width="6.625" customWidth="1"/>
    <col min="9226" max="9226" width="14.125" customWidth="1"/>
    <col min="9227" max="9227" width="8" customWidth="1"/>
    <col min="9228" max="9228" width="10.25" customWidth="1"/>
    <col min="9229" max="9229" width="8.125" customWidth="1"/>
    <col min="9230" max="9230" width="11" customWidth="1"/>
    <col min="9231" max="9231" width="10.125" customWidth="1"/>
    <col min="9480" max="9480" width="2.625" customWidth="1"/>
    <col min="9481" max="9481" width="6.625" customWidth="1"/>
    <col min="9482" max="9482" width="14.125" customWidth="1"/>
    <col min="9483" max="9483" width="8" customWidth="1"/>
    <col min="9484" max="9484" width="10.25" customWidth="1"/>
    <col min="9485" max="9485" width="8.125" customWidth="1"/>
    <col min="9486" max="9486" width="11" customWidth="1"/>
    <col min="9487" max="9487" width="10.125" customWidth="1"/>
    <col min="9736" max="9736" width="2.625" customWidth="1"/>
    <col min="9737" max="9737" width="6.625" customWidth="1"/>
    <col min="9738" max="9738" width="14.125" customWidth="1"/>
    <col min="9739" max="9739" width="8" customWidth="1"/>
    <col min="9740" max="9740" width="10.25" customWidth="1"/>
    <col min="9741" max="9741" width="8.125" customWidth="1"/>
    <col min="9742" max="9742" width="11" customWidth="1"/>
    <col min="9743" max="9743" width="10.125" customWidth="1"/>
    <col min="9992" max="9992" width="2.625" customWidth="1"/>
    <col min="9993" max="9993" width="6.625" customWidth="1"/>
    <col min="9994" max="9994" width="14.125" customWidth="1"/>
    <col min="9995" max="9995" width="8" customWidth="1"/>
    <col min="9996" max="9996" width="10.25" customWidth="1"/>
    <col min="9997" max="9997" width="8.125" customWidth="1"/>
    <col min="9998" max="9998" width="11" customWidth="1"/>
    <col min="9999" max="9999" width="10.125" customWidth="1"/>
    <col min="10248" max="10248" width="2.625" customWidth="1"/>
    <col min="10249" max="10249" width="6.625" customWidth="1"/>
    <col min="10250" max="10250" width="14.125" customWidth="1"/>
    <col min="10251" max="10251" width="8" customWidth="1"/>
    <col min="10252" max="10252" width="10.25" customWidth="1"/>
    <col min="10253" max="10253" width="8.125" customWidth="1"/>
    <col min="10254" max="10254" width="11" customWidth="1"/>
    <col min="10255" max="10255" width="10.125" customWidth="1"/>
    <col min="10504" max="10504" width="2.625" customWidth="1"/>
    <col min="10505" max="10505" width="6.625" customWidth="1"/>
    <col min="10506" max="10506" width="14.125" customWidth="1"/>
    <col min="10507" max="10507" width="8" customWidth="1"/>
    <col min="10508" max="10508" width="10.25" customWidth="1"/>
    <col min="10509" max="10509" width="8.125" customWidth="1"/>
    <col min="10510" max="10510" width="11" customWidth="1"/>
    <col min="10511" max="10511" width="10.125" customWidth="1"/>
    <col min="10760" max="10760" width="2.625" customWidth="1"/>
    <col min="10761" max="10761" width="6.625" customWidth="1"/>
    <col min="10762" max="10762" width="14.125" customWidth="1"/>
    <col min="10763" max="10763" width="8" customWidth="1"/>
    <col min="10764" max="10764" width="10.25" customWidth="1"/>
    <col min="10765" max="10765" width="8.125" customWidth="1"/>
    <col min="10766" max="10766" width="11" customWidth="1"/>
    <col min="10767" max="10767" width="10.125" customWidth="1"/>
    <col min="11016" max="11016" width="2.625" customWidth="1"/>
    <col min="11017" max="11017" width="6.625" customWidth="1"/>
    <col min="11018" max="11018" width="14.125" customWidth="1"/>
    <col min="11019" max="11019" width="8" customWidth="1"/>
    <col min="11020" max="11020" width="10.25" customWidth="1"/>
    <col min="11021" max="11021" width="8.125" customWidth="1"/>
    <col min="11022" max="11022" width="11" customWidth="1"/>
    <col min="11023" max="11023" width="10.125" customWidth="1"/>
    <col min="11272" max="11272" width="2.625" customWidth="1"/>
    <col min="11273" max="11273" width="6.625" customWidth="1"/>
    <col min="11274" max="11274" width="14.125" customWidth="1"/>
    <col min="11275" max="11275" width="8" customWidth="1"/>
    <col min="11276" max="11276" width="10.25" customWidth="1"/>
    <col min="11277" max="11277" width="8.125" customWidth="1"/>
    <col min="11278" max="11278" width="11" customWidth="1"/>
    <col min="11279" max="11279" width="10.125" customWidth="1"/>
    <col min="11528" max="11528" width="2.625" customWidth="1"/>
    <col min="11529" max="11529" width="6.625" customWidth="1"/>
    <col min="11530" max="11530" width="14.125" customWidth="1"/>
    <col min="11531" max="11531" width="8" customWidth="1"/>
    <col min="11532" max="11532" width="10.25" customWidth="1"/>
    <col min="11533" max="11533" width="8.125" customWidth="1"/>
    <col min="11534" max="11534" width="11" customWidth="1"/>
    <col min="11535" max="11535" width="10.125" customWidth="1"/>
    <col min="11784" max="11784" width="2.625" customWidth="1"/>
    <col min="11785" max="11785" width="6.625" customWidth="1"/>
    <col min="11786" max="11786" width="14.125" customWidth="1"/>
    <col min="11787" max="11787" width="8" customWidth="1"/>
    <col min="11788" max="11788" width="10.25" customWidth="1"/>
    <col min="11789" max="11789" width="8.125" customWidth="1"/>
    <col min="11790" max="11790" width="11" customWidth="1"/>
    <col min="11791" max="11791" width="10.125" customWidth="1"/>
    <col min="12040" max="12040" width="2.625" customWidth="1"/>
    <col min="12041" max="12041" width="6.625" customWidth="1"/>
    <col min="12042" max="12042" width="14.125" customWidth="1"/>
    <col min="12043" max="12043" width="8" customWidth="1"/>
    <col min="12044" max="12044" width="10.25" customWidth="1"/>
    <col min="12045" max="12045" width="8.125" customWidth="1"/>
    <col min="12046" max="12046" width="11" customWidth="1"/>
    <col min="12047" max="12047" width="10.125" customWidth="1"/>
    <col min="12296" max="12296" width="2.625" customWidth="1"/>
    <col min="12297" max="12297" width="6.625" customWidth="1"/>
    <col min="12298" max="12298" width="14.125" customWidth="1"/>
    <col min="12299" max="12299" width="8" customWidth="1"/>
    <col min="12300" max="12300" width="10.25" customWidth="1"/>
    <col min="12301" max="12301" width="8.125" customWidth="1"/>
    <col min="12302" max="12302" width="11" customWidth="1"/>
    <col min="12303" max="12303" width="10.125" customWidth="1"/>
    <col min="12552" max="12552" width="2.625" customWidth="1"/>
    <col min="12553" max="12553" width="6.625" customWidth="1"/>
    <col min="12554" max="12554" width="14.125" customWidth="1"/>
    <col min="12555" max="12555" width="8" customWidth="1"/>
    <col min="12556" max="12556" width="10.25" customWidth="1"/>
    <col min="12557" max="12557" width="8.125" customWidth="1"/>
    <col min="12558" max="12558" width="11" customWidth="1"/>
    <col min="12559" max="12559" width="10.125" customWidth="1"/>
    <col min="12808" max="12808" width="2.625" customWidth="1"/>
    <col min="12809" max="12809" width="6.625" customWidth="1"/>
    <col min="12810" max="12810" width="14.125" customWidth="1"/>
    <col min="12811" max="12811" width="8" customWidth="1"/>
    <col min="12812" max="12812" width="10.25" customWidth="1"/>
    <col min="12813" max="12813" width="8.125" customWidth="1"/>
    <col min="12814" max="12814" width="11" customWidth="1"/>
    <col min="12815" max="12815" width="10.125" customWidth="1"/>
    <col min="13064" max="13064" width="2.625" customWidth="1"/>
    <col min="13065" max="13065" width="6.625" customWidth="1"/>
    <col min="13066" max="13066" width="14.125" customWidth="1"/>
    <col min="13067" max="13067" width="8" customWidth="1"/>
    <col min="13068" max="13068" width="10.25" customWidth="1"/>
    <col min="13069" max="13069" width="8.125" customWidth="1"/>
    <col min="13070" max="13070" width="11" customWidth="1"/>
    <col min="13071" max="13071" width="10.125" customWidth="1"/>
    <col min="13320" max="13320" width="2.625" customWidth="1"/>
    <col min="13321" max="13321" width="6.625" customWidth="1"/>
    <col min="13322" max="13322" width="14.125" customWidth="1"/>
    <col min="13323" max="13323" width="8" customWidth="1"/>
    <col min="13324" max="13324" width="10.25" customWidth="1"/>
    <col min="13325" max="13325" width="8.125" customWidth="1"/>
    <col min="13326" max="13326" width="11" customWidth="1"/>
    <col min="13327" max="13327" width="10.125" customWidth="1"/>
    <col min="13576" max="13576" width="2.625" customWidth="1"/>
    <col min="13577" max="13577" width="6.625" customWidth="1"/>
    <col min="13578" max="13578" width="14.125" customWidth="1"/>
    <col min="13579" max="13579" width="8" customWidth="1"/>
    <col min="13580" max="13580" width="10.25" customWidth="1"/>
    <col min="13581" max="13581" width="8.125" customWidth="1"/>
    <col min="13582" max="13582" width="11" customWidth="1"/>
    <col min="13583" max="13583" width="10.125" customWidth="1"/>
    <col min="13832" max="13832" width="2.625" customWidth="1"/>
    <col min="13833" max="13833" width="6.625" customWidth="1"/>
    <col min="13834" max="13834" width="14.125" customWidth="1"/>
    <col min="13835" max="13835" width="8" customWidth="1"/>
    <col min="13836" max="13836" width="10.25" customWidth="1"/>
    <col min="13837" max="13837" width="8.125" customWidth="1"/>
    <col min="13838" max="13838" width="11" customWidth="1"/>
    <col min="13839" max="13839" width="10.125" customWidth="1"/>
    <col min="14088" max="14088" width="2.625" customWidth="1"/>
    <col min="14089" max="14089" width="6.625" customWidth="1"/>
    <col min="14090" max="14090" width="14.125" customWidth="1"/>
    <col min="14091" max="14091" width="8" customWidth="1"/>
    <col min="14092" max="14092" width="10.25" customWidth="1"/>
    <col min="14093" max="14093" width="8.125" customWidth="1"/>
    <col min="14094" max="14094" width="11" customWidth="1"/>
    <col min="14095" max="14095" width="10.125" customWidth="1"/>
    <col min="14344" max="14344" width="2.625" customWidth="1"/>
    <col min="14345" max="14345" width="6.625" customWidth="1"/>
    <col min="14346" max="14346" width="14.125" customWidth="1"/>
    <col min="14347" max="14347" width="8" customWidth="1"/>
    <col min="14348" max="14348" width="10.25" customWidth="1"/>
    <col min="14349" max="14349" width="8.125" customWidth="1"/>
    <col min="14350" max="14350" width="11" customWidth="1"/>
    <col min="14351" max="14351" width="10.125" customWidth="1"/>
    <col min="14600" max="14600" width="2.625" customWidth="1"/>
    <col min="14601" max="14601" width="6.625" customWidth="1"/>
    <col min="14602" max="14602" width="14.125" customWidth="1"/>
    <col min="14603" max="14603" width="8" customWidth="1"/>
    <col min="14604" max="14604" width="10.25" customWidth="1"/>
    <col min="14605" max="14605" width="8.125" customWidth="1"/>
    <col min="14606" max="14606" width="11" customWidth="1"/>
    <col min="14607" max="14607" width="10.125" customWidth="1"/>
    <col min="14856" max="14856" width="2.625" customWidth="1"/>
    <col min="14857" max="14857" width="6.625" customWidth="1"/>
    <col min="14858" max="14858" width="14.125" customWidth="1"/>
    <col min="14859" max="14859" width="8" customWidth="1"/>
    <col min="14860" max="14860" width="10.25" customWidth="1"/>
    <col min="14861" max="14861" width="8.125" customWidth="1"/>
    <col min="14862" max="14862" width="11" customWidth="1"/>
    <col min="14863" max="14863" width="10.125" customWidth="1"/>
    <col min="15112" max="15112" width="2.625" customWidth="1"/>
    <col min="15113" max="15113" width="6.625" customWidth="1"/>
    <col min="15114" max="15114" width="14.125" customWidth="1"/>
    <col min="15115" max="15115" width="8" customWidth="1"/>
    <col min="15116" max="15116" width="10.25" customWidth="1"/>
    <col min="15117" max="15117" width="8.125" customWidth="1"/>
    <col min="15118" max="15118" width="11" customWidth="1"/>
    <col min="15119" max="15119" width="10.125" customWidth="1"/>
    <col min="15368" max="15368" width="2.625" customWidth="1"/>
    <col min="15369" max="15369" width="6.625" customWidth="1"/>
    <col min="15370" max="15370" width="14.125" customWidth="1"/>
    <col min="15371" max="15371" width="8" customWidth="1"/>
    <col min="15372" max="15372" width="10.25" customWidth="1"/>
    <col min="15373" max="15373" width="8.125" customWidth="1"/>
    <col min="15374" max="15374" width="11" customWidth="1"/>
    <col min="15375" max="15375" width="10.125" customWidth="1"/>
    <col min="15624" max="15624" width="2.625" customWidth="1"/>
    <col min="15625" max="15625" width="6.625" customWidth="1"/>
    <col min="15626" max="15626" width="14.125" customWidth="1"/>
    <col min="15627" max="15627" width="8" customWidth="1"/>
    <col min="15628" max="15628" width="10.25" customWidth="1"/>
    <col min="15629" max="15629" width="8.125" customWidth="1"/>
    <col min="15630" max="15630" width="11" customWidth="1"/>
    <col min="15631" max="15631" width="10.125" customWidth="1"/>
    <col min="15880" max="15880" width="2.625" customWidth="1"/>
    <col min="15881" max="15881" width="6.625" customWidth="1"/>
    <col min="15882" max="15882" width="14.125" customWidth="1"/>
    <col min="15883" max="15883" width="8" customWidth="1"/>
    <col min="15884" max="15884" width="10.25" customWidth="1"/>
    <col min="15885" max="15885" width="8.125" customWidth="1"/>
    <col min="15886" max="15886" width="11" customWidth="1"/>
    <col min="15887" max="15887" width="10.125" customWidth="1"/>
    <col min="16136" max="16136" width="2.625" customWidth="1"/>
    <col min="16137" max="16137" width="6.625" customWidth="1"/>
    <col min="16138" max="16138" width="14.125" customWidth="1"/>
    <col min="16139" max="16139" width="8" customWidth="1"/>
    <col min="16140" max="16140" width="10.25" customWidth="1"/>
    <col min="16141" max="16141" width="8.125" customWidth="1"/>
    <col min="16142" max="16142" width="11" customWidth="1"/>
    <col min="16143" max="16143" width="10.125" customWidth="1"/>
  </cols>
  <sheetData>
    <row r="1" spans="1:31" s="46" customFormat="1" ht="18.75">
      <c r="C1" s="197" t="str">
        <f>選手登録!B1&amp;DBCS(選手登録!C1)&amp;選手登録!D1&amp;" 参加申込書"</f>
        <v>第１回　河北郡市陸上競技記録会2026 参加申込書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21"/>
    </row>
    <row r="2" spans="1:31" s="49" customFormat="1" ht="9" customHeight="1">
      <c r="D2" s="50"/>
      <c r="E2" s="50"/>
      <c r="F2" s="50"/>
      <c r="G2" s="50"/>
      <c r="H2" s="50"/>
      <c r="I2" s="50"/>
      <c r="J2" s="50"/>
      <c r="K2" s="50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126"/>
      <c r="AB2" s="202" t="str">
        <f>IF(COUNTA(選手登録!K10:L12)=0,"しません","します")</f>
        <v>しません</v>
      </c>
      <c r="AC2" s="122"/>
    </row>
    <row r="3" spans="1:31" ht="22.5" customHeight="1">
      <c r="D3" s="156" t="s">
        <v>59</v>
      </c>
      <c r="E3" s="156"/>
      <c r="F3" s="200" t="str">
        <f>(選手登録!D10)&amp;""</f>
        <v/>
      </c>
      <c r="G3" s="200"/>
      <c r="H3" s="200"/>
      <c r="I3" s="200"/>
      <c r="J3" s="200"/>
      <c r="K3" s="200"/>
      <c r="L3" s="200"/>
      <c r="M3" s="191"/>
      <c r="N3" s="191"/>
      <c r="R3" s="196" t="s">
        <v>62</v>
      </c>
      <c r="S3" s="196"/>
      <c r="T3" s="196"/>
      <c r="U3" s="196"/>
      <c r="V3" s="198" t="str">
        <f>(選手登録!D9)&amp;""</f>
        <v/>
      </c>
      <c r="W3" s="198"/>
      <c r="X3" s="198"/>
      <c r="Y3" s="45"/>
      <c r="Z3" s="154" t="s">
        <v>90</v>
      </c>
      <c r="AA3" s="154"/>
      <c r="AB3" s="203"/>
      <c r="AC3" s="23"/>
      <c r="AD3" s="23"/>
      <c r="AE3" s="23"/>
    </row>
    <row r="4" spans="1:31" ht="22.5" customHeight="1">
      <c r="D4" s="196" t="s">
        <v>61</v>
      </c>
      <c r="E4" s="196"/>
      <c r="F4" s="200" t="str">
        <f>(選手登録!D7)&amp;""</f>
        <v/>
      </c>
      <c r="G4" s="200"/>
      <c r="H4" s="200"/>
      <c r="I4" s="200"/>
      <c r="J4" s="200"/>
      <c r="K4" s="200"/>
      <c r="L4" s="191"/>
      <c r="M4" s="191"/>
      <c r="N4" s="191"/>
      <c r="R4" s="196" t="s">
        <v>6</v>
      </c>
      <c r="S4" s="196"/>
      <c r="T4" s="196"/>
      <c r="U4" s="196"/>
      <c r="V4" s="199" t="str">
        <f>(選手登録!D11)&amp;""</f>
        <v/>
      </c>
      <c r="W4" s="199"/>
      <c r="X4" s="199"/>
      <c r="Y4" s="199"/>
      <c r="Z4" s="23"/>
      <c r="AA4" s="201" t="str">
        <f>IF(選手登録!K10="","",選手登録!K10&amp;"("&amp;選手登録!M10&amp;"_"&amp;選手登録!N10&amp;")")</f>
        <v/>
      </c>
      <c r="AB4" s="201"/>
      <c r="AC4" s="123"/>
    </row>
    <row r="5" spans="1:31" ht="22.5" customHeight="1">
      <c r="E5" s="158" t="s">
        <v>76</v>
      </c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AA5" s="201" t="str">
        <f>IF(選手登録!K11="","",選手登録!K11&amp;"("&amp;選手登録!M11&amp;"_"&amp;選手登録!N11&amp;")")</f>
        <v/>
      </c>
      <c r="AB5" s="201"/>
      <c r="AC5" s="123"/>
    </row>
    <row r="6" spans="1:31">
      <c r="D6" t="s">
        <v>127</v>
      </c>
      <c r="R6" s="4"/>
      <c r="S6" s="23"/>
      <c r="T6" s="23"/>
      <c r="U6" s="23"/>
      <c r="V6" s="23"/>
      <c r="W6" s="23"/>
      <c r="X6" s="23"/>
      <c r="Y6" s="23"/>
      <c r="Z6" s="23"/>
      <c r="AA6" s="190" t="str">
        <f>IF(選手登録!K12="","",選手登録!K12&amp;"("&amp;選手登録!M12&amp;"_"&amp;選手登録!N12&amp;")")</f>
        <v/>
      </c>
      <c r="AB6" s="190"/>
      <c r="AC6" s="123"/>
    </row>
    <row r="7" spans="1:31" s="49" customFormat="1">
      <c r="D7" t="s">
        <v>129</v>
      </c>
      <c r="E7" s="20">
        <v>300</v>
      </c>
      <c r="F7" s="25" t="s">
        <v>68</v>
      </c>
      <c r="G7" s="26" t="s">
        <v>69</v>
      </c>
      <c r="H7" s="26">
        <f>COUNTIFS($B$14:$B$73,"中学")</f>
        <v>0</v>
      </c>
      <c r="I7" s="25" t="s">
        <v>131</v>
      </c>
      <c r="J7" s="26">
        <f>SUMIFS($M$14:$M$73,$B$14:$B$73,"中学")</f>
        <v>0</v>
      </c>
      <c r="K7" s="26" t="s">
        <v>132</v>
      </c>
      <c r="L7" s="25" t="s">
        <v>133</v>
      </c>
      <c r="M7" s="120"/>
      <c r="N7" s="25" t="s">
        <v>70</v>
      </c>
      <c r="O7" s="26">
        <f>COUNTIFS($P$14:$P$73,"中学")</f>
        <v>0</v>
      </c>
      <c r="P7" s="26" t="s">
        <v>131</v>
      </c>
      <c r="Q7" s="26">
        <f>SUMIFS($AC$14:$AC$73,$P$14:$P$73,"中学")</f>
        <v>0</v>
      </c>
      <c r="R7" s="26" t="s">
        <v>134</v>
      </c>
      <c r="S7" s="25" t="s">
        <v>71</v>
      </c>
      <c r="T7" s="27">
        <f>J7+Q7</f>
        <v>0</v>
      </c>
      <c r="U7" s="193" t="s">
        <v>138</v>
      </c>
      <c r="V7" s="193"/>
      <c r="W7" s="75">
        <f>E7*T7</f>
        <v>0</v>
      </c>
      <c r="X7" s="28" t="s">
        <v>75</v>
      </c>
      <c r="Y7" s="51"/>
      <c r="Z7" s="51"/>
      <c r="AA7" s="191"/>
      <c r="AB7" s="191"/>
      <c r="AC7" s="122"/>
    </row>
    <row r="8" spans="1:31" ht="14.25" customHeight="1">
      <c r="D8" t="s">
        <v>130</v>
      </c>
      <c r="E8" s="21">
        <v>400</v>
      </c>
      <c r="F8" s="4" t="s">
        <v>68</v>
      </c>
      <c r="G8" t="s">
        <v>69</v>
      </c>
      <c r="H8">
        <f>COUNTIFS($B$14:$B$73,"高校")</f>
        <v>0</v>
      </c>
      <c r="I8" s="4" t="s">
        <v>131</v>
      </c>
      <c r="J8">
        <f>SUMIFS($M$14:$M$73,$B$14:$B$73,"高校")</f>
        <v>0</v>
      </c>
      <c r="K8" s="77" t="s">
        <v>132</v>
      </c>
      <c r="L8" s="78" t="s">
        <v>133</v>
      </c>
      <c r="N8" s="4" t="s">
        <v>70</v>
      </c>
      <c r="O8">
        <f>COUNTIFS($P$14:$P$73,"高校")</f>
        <v>0</v>
      </c>
      <c r="P8" t="s">
        <v>131</v>
      </c>
      <c r="Q8">
        <f>SUMIFS($AC$14:$AC$73,$P$14:$P$73,"高校")</f>
        <v>0</v>
      </c>
      <c r="R8" s="77" t="s">
        <v>134</v>
      </c>
      <c r="S8" s="4" t="s">
        <v>71</v>
      </c>
      <c r="T8" s="3">
        <f>J8+Q8</f>
        <v>0</v>
      </c>
      <c r="U8" s="192" t="s">
        <v>137</v>
      </c>
      <c r="V8" s="192"/>
      <c r="W8" s="76">
        <f>E8*T8</f>
        <v>0</v>
      </c>
      <c r="X8" s="29" t="s">
        <v>75</v>
      </c>
      <c r="Y8" s="157" t="s">
        <v>164</v>
      </c>
      <c r="Z8" s="158"/>
      <c r="AA8"/>
      <c r="AC8" s="123"/>
    </row>
    <row r="9" spans="1:31" ht="14.25" customHeight="1">
      <c r="D9" t="s">
        <v>67</v>
      </c>
      <c r="E9" s="21">
        <v>500</v>
      </c>
      <c r="F9" s="4" t="s">
        <v>68</v>
      </c>
      <c r="G9" t="s">
        <v>69</v>
      </c>
      <c r="H9">
        <f>COUNTIFS($B$14:$B$73,"大学")+COUNTIFS($B$14:$B$43,"一般")</f>
        <v>0</v>
      </c>
      <c r="I9" s="4" t="s">
        <v>131</v>
      </c>
      <c r="J9">
        <f>SUMIFS($M$14:$M$73,$B$14:$B$73,"大学")+SUMIFS($M$14:$M$73,$B$14:$B$73,"一般")</f>
        <v>0</v>
      </c>
      <c r="K9" s="77" t="s">
        <v>132</v>
      </c>
      <c r="L9" s="78" t="s">
        <v>133</v>
      </c>
      <c r="N9" s="4" t="s">
        <v>70</v>
      </c>
      <c r="O9">
        <f>COUNTIFS($P$14:$P$73,"大学")+COUNTIFS($P$14:$P$73,"一般")</f>
        <v>0</v>
      </c>
      <c r="P9" t="s">
        <v>131</v>
      </c>
      <c r="Q9">
        <f>SUMIFS($AC$14:$AC$73,$P$14:$P$73,"大学")+SUMIFS($AC$14:$AC$73,$P$14:$P$73,"一般")</f>
        <v>0</v>
      </c>
      <c r="R9" s="77" t="s">
        <v>134</v>
      </c>
      <c r="S9" s="4" t="s">
        <v>71</v>
      </c>
      <c r="T9" s="3">
        <f>J9+Q9</f>
        <v>0</v>
      </c>
      <c r="U9" s="192" t="s">
        <v>137</v>
      </c>
      <c r="V9" s="192"/>
      <c r="W9" s="76">
        <f>E9*T9</f>
        <v>0</v>
      </c>
      <c r="X9" s="29" t="s">
        <v>75</v>
      </c>
      <c r="Y9" s="155" t="s">
        <v>165</v>
      </c>
      <c r="Z9" s="156"/>
      <c r="AA9" s="73">
        <f>SUM(W7:W10)</f>
        <v>0</v>
      </c>
      <c r="AB9" s="74" t="s">
        <v>68</v>
      </c>
      <c r="AC9" s="124"/>
    </row>
    <row r="10" spans="1:31" ht="14.25" customHeight="1">
      <c r="D10" t="s">
        <v>128</v>
      </c>
      <c r="E10" s="22">
        <v>500</v>
      </c>
      <c r="F10" s="30" t="s">
        <v>68</v>
      </c>
      <c r="G10" s="31" t="s">
        <v>143</v>
      </c>
      <c r="H10" s="31"/>
      <c r="I10" s="31"/>
      <c r="J10" s="31">
        <f>'4x100R'!G4</f>
        <v>0</v>
      </c>
      <c r="K10" s="79" t="s">
        <v>136</v>
      </c>
      <c r="L10" s="31"/>
      <c r="M10" s="31"/>
      <c r="N10" s="31" t="s">
        <v>142</v>
      </c>
      <c r="O10" s="31"/>
      <c r="P10" s="31"/>
      <c r="Q10" s="31">
        <f>'4x100R'!N4</f>
        <v>0</v>
      </c>
      <c r="R10" s="79" t="s">
        <v>135</v>
      </c>
      <c r="S10" s="30" t="s">
        <v>140</v>
      </c>
      <c r="T10" s="31">
        <f>J10+Q10</f>
        <v>0</v>
      </c>
      <c r="U10" s="204" t="s">
        <v>139</v>
      </c>
      <c r="V10" s="204"/>
      <c r="W10" s="80">
        <f>E10*T10</f>
        <v>0</v>
      </c>
      <c r="X10" s="32" t="s">
        <v>75</v>
      </c>
      <c r="AA10"/>
      <c r="AC10" s="123"/>
    </row>
    <row r="11" spans="1:31" s="49" customFormat="1" ht="4.5" customHeight="1">
      <c r="K11" s="52"/>
      <c r="L11" s="53"/>
      <c r="W11" s="51"/>
      <c r="AB11" s="52"/>
      <c r="AC11" s="122"/>
    </row>
    <row r="12" spans="1:31" s="4" customFormat="1" ht="14.25" thickBot="1">
      <c r="A12" s="33"/>
      <c r="B12" s="33"/>
      <c r="C12" s="106" t="s">
        <v>63</v>
      </c>
      <c r="K12" s="34"/>
      <c r="O12" s="33"/>
      <c r="P12" s="33"/>
      <c r="Q12" s="119" t="s">
        <v>72</v>
      </c>
      <c r="AB12" s="124"/>
    </row>
    <row r="13" spans="1:31" ht="14.25" thickBot="1">
      <c r="A13" s="35"/>
      <c r="B13" s="36" t="s">
        <v>55</v>
      </c>
      <c r="C13" s="86" t="s">
        <v>73</v>
      </c>
      <c r="D13" s="37" t="s">
        <v>11</v>
      </c>
      <c r="E13" s="194" t="s">
        <v>74</v>
      </c>
      <c r="F13" s="195"/>
      <c r="G13" s="37" t="s">
        <v>13</v>
      </c>
      <c r="H13" s="161" t="s">
        <v>64</v>
      </c>
      <c r="I13" s="162"/>
      <c r="J13" s="163"/>
      <c r="K13" s="176" t="s">
        <v>65</v>
      </c>
      <c r="L13" s="177"/>
      <c r="M13" s="104"/>
      <c r="O13" s="35"/>
      <c r="P13" s="174" t="s">
        <v>55</v>
      </c>
      <c r="Q13" s="163"/>
      <c r="R13" s="89" t="s">
        <v>73</v>
      </c>
      <c r="S13" s="161" t="s">
        <v>11</v>
      </c>
      <c r="T13" s="162"/>
      <c r="U13" s="163"/>
      <c r="V13" s="161" t="s">
        <v>74</v>
      </c>
      <c r="W13" s="163"/>
      <c r="X13" s="40" t="s">
        <v>13</v>
      </c>
      <c r="Y13" s="161" t="s">
        <v>64</v>
      </c>
      <c r="Z13" s="162"/>
      <c r="AA13" s="163"/>
      <c r="AB13" s="41" t="s">
        <v>65</v>
      </c>
      <c r="AC13" s="123"/>
    </row>
    <row r="14" spans="1:31">
      <c r="A14" s="38">
        <v>1</v>
      </c>
      <c r="B14" s="88" t="str">
        <f>IF(選手登録!D16="","",選手登録!D16)</f>
        <v/>
      </c>
      <c r="C14" s="87" t="str">
        <f>IF(選手登録!E16="","",選手登録!E16)</f>
        <v/>
      </c>
      <c r="D14" s="39" t="str">
        <f>IF(選手登録!F16="","",選手登録!F16)</f>
        <v/>
      </c>
      <c r="E14" s="186" t="str">
        <f>IF(選手登録!G16="","",選手登録!G16)</f>
        <v/>
      </c>
      <c r="F14" s="187"/>
      <c r="G14" s="48" t="str">
        <f>IF(選手登録!H16="","",選手登録!H16)</f>
        <v/>
      </c>
      <c r="H14" s="167" t="str">
        <f>(IF(男子!H6="","","/"&amp;男子!$H$5))&amp;(IF(男子!I6="","","/"&amp;男子!$I$5))&amp;(IF(男子!J6="","","/"&amp;男子!$J$5))&amp;(IF(男子!K6="","","/"&amp;男子!$K$5))&amp;(IF(男子!M6="","","/"&amp;男子!$M$5))&amp;(IF(男子!N6="","","/"&amp;男子!$N$5))&amp;(IF(男子!O6="","","/"&amp;男子!$O$5))&amp;(IF(男子!P6="","","/"&amp;男子!$P$5))&amp;(IF(男子!Q6="","","/"&amp;男子!$Q$5))&amp;(IF(男子!R6="","","/"&amp;男子!$R$5))&amp;(IF(男子!S6="","","/"&amp;男子!$S$5))&amp;(IF(男子!T6="","","/"&amp;男子!$T$5))</f>
        <v/>
      </c>
      <c r="I14" s="168"/>
      <c r="J14" s="169"/>
      <c r="K14" s="178" t="str">
        <f>IF($C14="","",IF(COUNTIF('4x100R'!$D$6:$D$45,'申込書(確認用)'!$C14)=0,"","〇"))</f>
        <v/>
      </c>
      <c r="L14" s="179"/>
      <c r="M14" s="105">
        <f>男子!U6</f>
        <v>0</v>
      </c>
      <c r="O14" s="38">
        <v>1</v>
      </c>
      <c r="P14" s="175" t="str">
        <f>IF(選手登録!M16="","",選手登録!M16)</f>
        <v/>
      </c>
      <c r="Q14" s="169"/>
      <c r="R14" s="90" t="str">
        <f>IF(選手登録!N16="","",選手登録!N16)</f>
        <v/>
      </c>
      <c r="S14" s="164" t="str">
        <f>IF(選手登録!O16="","",選手登録!O16)</f>
        <v/>
      </c>
      <c r="T14" s="165"/>
      <c r="U14" s="166"/>
      <c r="V14" s="167" t="str">
        <f>IF(選手登録!P16="","",選手登録!P16)</f>
        <v/>
      </c>
      <c r="W14" s="169"/>
      <c r="X14" s="43" t="str">
        <f>IF(選手登録!Q16="","",選手登録!Q16)</f>
        <v/>
      </c>
      <c r="Y14" s="167" t="str">
        <f>(IF(女子!H6="","","/"&amp;女子!$H$5))&amp;(IF(女子!I6="","","/"&amp;女子!$I$5))&amp;(IF(女子!J6="","","/"&amp;女子!$J$5))&amp;(IF(女子!K6="","","/"&amp;女子!$K$5))&amp;(IF(女子!L6="","","/"&amp;女子!$L$5))&amp;(IF(女子!M6="","","/"&amp;女子!$M$5))&amp;(IF(女子!N6="","","/"&amp;女子!$N$5))&amp;(IF(女子!O6="","","/"&amp;女子!$O$5))&amp;(IF(女子!P6="","","/"&amp;女子!$P$5))&amp;(IF(女子!Q6="","","/"&amp;女子!$Q$5))&amp;(IF(女子!R6="","","/"&amp;女子!$R$5))&amp;(IF(女子!S6="","","/"&amp;女子!$S$5))</f>
        <v/>
      </c>
      <c r="Z14" s="168"/>
      <c r="AA14" s="169"/>
      <c r="AB14" s="44" t="str">
        <f>IF($R14="","",IF(COUNTIF('4x100R'!$K$6:$K$45,'申込書(確認用)'!$R14)=0,"","〇"))</f>
        <v/>
      </c>
      <c r="AC14" s="125">
        <f>女子!T6</f>
        <v>0</v>
      </c>
    </row>
    <row r="15" spans="1:31">
      <c r="A15" s="38">
        <f>A14+1</f>
        <v>2</v>
      </c>
      <c r="B15" s="88" t="str">
        <f>IF(選手登録!D17="","",選手登録!D17)</f>
        <v/>
      </c>
      <c r="C15" s="87" t="str">
        <f>IF(選手登録!E17="","",選手登録!E17)</f>
        <v/>
      </c>
      <c r="D15" s="39" t="str">
        <f>IF(選手登録!F17="","",選手登録!F17)</f>
        <v/>
      </c>
      <c r="E15" s="186" t="str">
        <f>IF(選手登録!G17="","",選手登録!G17)</f>
        <v/>
      </c>
      <c r="F15" s="187"/>
      <c r="G15" s="48" t="str">
        <f>IF(選手登録!H17="","",選手登録!H17)</f>
        <v/>
      </c>
      <c r="H15" s="148" t="str">
        <f>(IF(男子!H7="","","/"&amp;男子!$H$5))&amp;(IF(男子!I7="","","/"&amp;男子!$I$5))&amp;(IF(男子!J7="","","/"&amp;男子!$J$5))&amp;(IF(男子!K7="","","/"&amp;男子!$K$5))&amp;(IF(男子!M7="","","/"&amp;男子!$M$5))&amp;(IF(男子!N7="","","/"&amp;男子!$N$5))&amp;(IF(男子!O7="","","/"&amp;男子!$O$5))&amp;(IF(男子!P7="","","/"&amp;男子!$P$5))&amp;(IF(男子!Q7="","","/"&amp;男子!$Q$5))&amp;(IF(男子!R7="","","/"&amp;男子!$R$5))&amp;(IF(男子!S7="","","/"&amp;男子!$S$5))&amp;(IF(男子!T7="","","/"&amp;男子!$T$5))</f>
        <v/>
      </c>
      <c r="I15" s="149"/>
      <c r="J15" s="150"/>
      <c r="K15" s="170" t="str">
        <f>IF($C15="","",IF(COUNTIF('4x100R'!$D$6:$D$45,'申込書(確認用)'!$C15)=0,"","〇"))</f>
        <v/>
      </c>
      <c r="L15" s="171"/>
      <c r="M15" s="105">
        <f>男子!U7</f>
        <v>0</v>
      </c>
      <c r="O15" s="38">
        <f>O14+1</f>
        <v>2</v>
      </c>
      <c r="P15" s="159" t="str">
        <f>IF(選手登録!M17="","",選手登録!M17)</f>
        <v/>
      </c>
      <c r="Q15" s="150"/>
      <c r="R15" s="91" t="str">
        <f>IF(選手登録!N17="","",選手登録!N17)</f>
        <v/>
      </c>
      <c r="S15" s="180" t="str">
        <f>IF(選手登録!O17="","",選手登録!O17)</f>
        <v/>
      </c>
      <c r="T15" s="181"/>
      <c r="U15" s="182"/>
      <c r="V15" s="148" t="str">
        <f>IF(選手登録!P17="","",選手登録!P17)</f>
        <v/>
      </c>
      <c r="W15" s="150"/>
      <c r="X15" s="42" t="str">
        <f>IF(選手登録!Q17="","",選手登録!Q17)</f>
        <v/>
      </c>
      <c r="Y15" s="148" t="str">
        <f>(IF(女子!H7="","","/"&amp;女子!$H$5))&amp;(IF(女子!I7="","","/"&amp;女子!$I$5))&amp;(IF(女子!J7="","","/"&amp;女子!$J$5))&amp;(IF(女子!K7="","","/"&amp;女子!$K$5))&amp;(IF(女子!L7="","","/"&amp;女子!$L$5))&amp;(IF(女子!M7="","","/"&amp;女子!$M$5))&amp;(IF(女子!N7="","","/"&amp;女子!$N$5))&amp;(IF(女子!O7="","","/"&amp;女子!$O$5))&amp;(IF(女子!P7="","","/"&amp;女子!$P$5))&amp;(IF(女子!Q7="","","/"&amp;女子!$Q$5))&amp;(IF(女子!R7="","","/"&amp;女子!$R$5))&amp;(IF(女子!S7="","","/"&amp;女子!$S$5))</f>
        <v/>
      </c>
      <c r="Z15" s="149"/>
      <c r="AA15" s="150"/>
      <c r="AB15" s="47" t="str">
        <f>IF($R15="","",IF(COUNTIF('4x100R'!$K$6:$K$45,'申込書(確認用)'!$R15)=0,"","〇"))</f>
        <v/>
      </c>
      <c r="AC15" s="125">
        <f>女子!T7</f>
        <v>0</v>
      </c>
    </row>
    <row r="16" spans="1:31">
      <c r="A16" s="38">
        <f t="shared" ref="A16:A73" si="0">A15+1</f>
        <v>3</v>
      </c>
      <c r="B16" s="88" t="str">
        <f>IF(選手登録!D18="","",選手登録!D18)</f>
        <v/>
      </c>
      <c r="C16" s="87" t="str">
        <f>IF(選手登録!E18="","",選手登録!E18)</f>
        <v/>
      </c>
      <c r="D16" s="39" t="str">
        <f>IF(選手登録!F18="","",選手登録!F18)</f>
        <v/>
      </c>
      <c r="E16" s="186" t="str">
        <f>IF(選手登録!G18="","",選手登録!G18)</f>
        <v/>
      </c>
      <c r="F16" s="187"/>
      <c r="G16" s="48" t="str">
        <f>IF(選手登録!H18="","",選手登録!H18)</f>
        <v/>
      </c>
      <c r="H16" s="148" t="str">
        <f>(IF(男子!H8="","","/"&amp;男子!$H$5))&amp;(IF(男子!I8="","","/"&amp;男子!$I$5))&amp;(IF(男子!J8="","","/"&amp;男子!$J$5))&amp;(IF(男子!K8="","","/"&amp;男子!$K$5))&amp;(IF(男子!M8="","","/"&amp;男子!$M$5))&amp;(IF(男子!N8="","","/"&amp;男子!$N$5))&amp;(IF(男子!O8="","","/"&amp;男子!$O$5))&amp;(IF(男子!P8="","","/"&amp;男子!$P$5))&amp;(IF(男子!Q8="","","/"&amp;男子!$Q$5))&amp;(IF(男子!R8="","","/"&amp;男子!$R$5))&amp;(IF(男子!S8="","","/"&amp;男子!$S$5))&amp;(IF(男子!T8="","","/"&amp;男子!$T$5))</f>
        <v/>
      </c>
      <c r="I16" s="149"/>
      <c r="J16" s="150"/>
      <c r="K16" s="170" t="str">
        <f>IF($C16="","",IF(COUNTIF('4x100R'!$D$6:$D$45,'申込書(確認用)'!$C16)=0,"","〇"))</f>
        <v/>
      </c>
      <c r="L16" s="171"/>
      <c r="M16" s="105">
        <f>男子!U8</f>
        <v>0</v>
      </c>
      <c r="O16" s="38">
        <f t="shared" ref="O16:O73" si="1">O15+1</f>
        <v>3</v>
      </c>
      <c r="P16" s="159" t="str">
        <f>IF(選手登録!M18="","",選手登録!M18)</f>
        <v/>
      </c>
      <c r="Q16" s="150"/>
      <c r="R16" s="91" t="str">
        <f>IF(選手登録!N18="","",選手登録!N18)</f>
        <v/>
      </c>
      <c r="S16" s="180" t="str">
        <f>IF(選手登録!O18="","",選手登録!O18)</f>
        <v/>
      </c>
      <c r="T16" s="181"/>
      <c r="U16" s="182"/>
      <c r="V16" s="148" t="str">
        <f>IF(選手登録!P18="","",選手登録!P18)</f>
        <v/>
      </c>
      <c r="W16" s="150"/>
      <c r="X16" s="42" t="str">
        <f>IF(選手登録!Q18="","",選手登録!Q18)</f>
        <v/>
      </c>
      <c r="Y16" s="148" t="str">
        <f>(IF(女子!H8="","","/"&amp;女子!$H$5))&amp;(IF(女子!I8="","","/"&amp;女子!$I$5))&amp;(IF(女子!J8="","","/"&amp;女子!$J$5))&amp;(IF(女子!K8="","","/"&amp;女子!$K$5))&amp;(IF(女子!L8="","","/"&amp;女子!$L$5))&amp;(IF(女子!M8="","","/"&amp;女子!$M$5))&amp;(IF(女子!N8="","","/"&amp;女子!$N$5))&amp;(IF(女子!O8="","","/"&amp;女子!$O$5))&amp;(IF(女子!P8="","","/"&amp;女子!$P$5))&amp;(IF(女子!Q8="","","/"&amp;女子!$Q$5))&amp;(IF(女子!R8="","","/"&amp;女子!$R$5))&amp;(IF(女子!S8="","","/"&amp;女子!$S$5))</f>
        <v/>
      </c>
      <c r="Z16" s="149"/>
      <c r="AA16" s="150"/>
      <c r="AB16" s="47" t="str">
        <f>IF($R16="","",IF(COUNTIF('4x100R'!$K$6:$K$45,'申込書(確認用)'!$R16)=0,"","〇"))</f>
        <v/>
      </c>
      <c r="AC16" s="125">
        <f>女子!T8</f>
        <v>0</v>
      </c>
    </row>
    <row r="17" spans="1:29">
      <c r="A17" s="38">
        <f t="shared" si="0"/>
        <v>4</v>
      </c>
      <c r="B17" s="88" t="str">
        <f>IF(選手登録!D19="","",選手登録!D19)</f>
        <v/>
      </c>
      <c r="C17" s="87" t="str">
        <f>IF(選手登録!E19="","",選手登録!E19)</f>
        <v/>
      </c>
      <c r="D17" s="39" t="str">
        <f>IF(選手登録!F19="","",選手登録!F19)</f>
        <v/>
      </c>
      <c r="E17" s="186" t="str">
        <f>IF(選手登録!G19="","",選手登録!G19)</f>
        <v/>
      </c>
      <c r="F17" s="187"/>
      <c r="G17" s="48" t="str">
        <f>IF(選手登録!H19="","",選手登録!H19)</f>
        <v/>
      </c>
      <c r="H17" s="148" t="str">
        <f>(IF(男子!H9="","","/"&amp;男子!$H$5))&amp;(IF(男子!I9="","","/"&amp;男子!$I$5))&amp;(IF(男子!J9="","","/"&amp;男子!$J$5))&amp;(IF(男子!K9="","","/"&amp;男子!$K$5))&amp;(IF(男子!M9="","","/"&amp;男子!$M$5))&amp;(IF(男子!N9="","","/"&amp;男子!$N$5))&amp;(IF(男子!O9="","","/"&amp;男子!$O$5))&amp;(IF(男子!P9="","","/"&amp;男子!$P$5))&amp;(IF(男子!Q9="","","/"&amp;男子!$Q$5))&amp;(IF(男子!R9="","","/"&amp;男子!$R$5))&amp;(IF(男子!S9="","","/"&amp;男子!$S$5))&amp;(IF(男子!T9="","","/"&amp;男子!$T$5))</f>
        <v/>
      </c>
      <c r="I17" s="149"/>
      <c r="J17" s="150"/>
      <c r="K17" s="170" t="str">
        <f>IF($C17="","",IF(COUNTIF('4x100R'!$D$6:$D$45,'申込書(確認用)'!$C17)=0,"","〇"))</f>
        <v/>
      </c>
      <c r="L17" s="171"/>
      <c r="M17" s="105">
        <f>男子!U9</f>
        <v>0</v>
      </c>
      <c r="O17" s="38">
        <f t="shared" si="1"/>
        <v>4</v>
      </c>
      <c r="P17" s="159" t="str">
        <f>IF(選手登録!M19="","",選手登録!M19)</f>
        <v/>
      </c>
      <c r="Q17" s="150"/>
      <c r="R17" s="91" t="str">
        <f>IF(選手登録!N19="","",選手登録!N19)</f>
        <v/>
      </c>
      <c r="S17" s="180" t="str">
        <f>IF(選手登録!O19="","",選手登録!O19)</f>
        <v/>
      </c>
      <c r="T17" s="181"/>
      <c r="U17" s="182"/>
      <c r="V17" s="148" t="str">
        <f>IF(選手登録!P19="","",選手登録!P19)</f>
        <v/>
      </c>
      <c r="W17" s="150"/>
      <c r="X17" s="42" t="str">
        <f>IF(選手登録!Q19="","",選手登録!Q19)</f>
        <v/>
      </c>
      <c r="Y17" s="148" t="str">
        <f>(IF(女子!H9="","","/"&amp;女子!$H$5))&amp;(IF(女子!I9="","","/"&amp;女子!$I$5))&amp;(IF(女子!J9="","","/"&amp;女子!$J$5))&amp;(IF(女子!K9="","","/"&amp;女子!$K$5))&amp;(IF(女子!L9="","","/"&amp;女子!$L$5))&amp;(IF(女子!M9="","","/"&amp;女子!$M$5))&amp;(IF(女子!N9="","","/"&amp;女子!$N$5))&amp;(IF(女子!O9="","","/"&amp;女子!$O$5))&amp;(IF(女子!P9="","","/"&amp;女子!$P$5))&amp;(IF(女子!Q9="","","/"&amp;女子!$Q$5))&amp;(IF(女子!R9="","","/"&amp;女子!$R$5))&amp;(IF(女子!S9="","","/"&amp;女子!$S$5))</f>
        <v/>
      </c>
      <c r="Z17" s="149"/>
      <c r="AA17" s="150"/>
      <c r="AB17" s="47" t="str">
        <f>IF($R17="","",IF(COUNTIF('4x100R'!$K$6:$K$45,'申込書(確認用)'!$R17)=0,"","〇"))</f>
        <v/>
      </c>
      <c r="AC17" s="125">
        <f>女子!T9</f>
        <v>0</v>
      </c>
    </row>
    <row r="18" spans="1:29">
      <c r="A18" s="38">
        <f t="shared" si="0"/>
        <v>5</v>
      </c>
      <c r="B18" s="88" t="str">
        <f>IF(選手登録!D20="","",選手登録!D20)</f>
        <v/>
      </c>
      <c r="C18" s="87" t="str">
        <f>IF(選手登録!E20="","",選手登録!E20)</f>
        <v/>
      </c>
      <c r="D18" s="39" t="str">
        <f>IF(選手登録!F20="","",選手登録!F20)</f>
        <v/>
      </c>
      <c r="E18" s="186" t="str">
        <f>IF(選手登録!G20="","",選手登録!G20)</f>
        <v/>
      </c>
      <c r="F18" s="187"/>
      <c r="G18" s="48" t="str">
        <f>IF(選手登録!H20="","",選手登録!H20)</f>
        <v/>
      </c>
      <c r="H18" s="148" t="str">
        <f>(IF(男子!H10="","","/"&amp;男子!$H$5))&amp;(IF(男子!I10="","","/"&amp;男子!$I$5))&amp;(IF(男子!J10="","","/"&amp;男子!$J$5))&amp;(IF(男子!K10="","","/"&amp;男子!$K$5))&amp;(IF(男子!M10="","","/"&amp;男子!$M$5))&amp;(IF(男子!N10="","","/"&amp;男子!$N$5))&amp;(IF(男子!O10="","","/"&amp;男子!$O$5))&amp;(IF(男子!P10="","","/"&amp;男子!$P$5))&amp;(IF(男子!Q10="","","/"&amp;男子!$Q$5))&amp;(IF(男子!R10="","","/"&amp;男子!$R$5))&amp;(IF(男子!S10="","","/"&amp;男子!$S$5))&amp;(IF(男子!T10="","","/"&amp;男子!$T$5))</f>
        <v/>
      </c>
      <c r="I18" s="149"/>
      <c r="J18" s="150"/>
      <c r="K18" s="170" t="str">
        <f>IF($C18="","",IF(COUNTIF('4x100R'!$D$6:$D$45,'申込書(確認用)'!$C18)=0,"","〇"))</f>
        <v/>
      </c>
      <c r="L18" s="171"/>
      <c r="M18" s="105">
        <f>男子!U10</f>
        <v>0</v>
      </c>
      <c r="O18" s="38">
        <f t="shared" si="1"/>
        <v>5</v>
      </c>
      <c r="P18" s="159" t="str">
        <f>IF(選手登録!M20="","",選手登録!M20)</f>
        <v/>
      </c>
      <c r="Q18" s="150"/>
      <c r="R18" s="91" t="str">
        <f>IF(選手登録!N20="","",選手登録!N20)</f>
        <v/>
      </c>
      <c r="S18" s="180" t="str">
        <f>IF(選手登録!O20="","",選手登録!O20)</f>
        <v/>
      </c>
      <c r="T18" s="181"/>
      <c r="U18" s="182"/>
      <c r="V18" s="148" t="str">
        <f>IF(選手登録!P20="","",選手登録!P20)</f>
        <v/>
      </c>
      <c r="W18" s="150"/>
      <c r="X18" s="42" t="str">
        <f>IF(選手登録!Q20="","",選手登録!Q20)</f>
        <v/>
      </c>
      <c r="Y18" s="148" t="str">
        <f>(IF(女子!H10="","","/"&amp;女子!$H$5))&amp;(IF(女子!I10="","","/"&amp;女子!$I$5))&amp;(IF(女子!J10="","","/"&amp;女子!$J$5))&amp;(IF(女子!K10="","","/"&amp;女子!$K$5))&amp;(IF(女子!L10="","","/"&amp;女子!$L$5))&amp;(IF(女子!M10="","","/"&amp;女子!$M$5))&amp;(IF(女子!N10="","","/"&amp;女子!$N$5))&amp;(IF(女子!O10="","","/"&amp;女子!$O$5))&amp;(IF(女子!P10="","","/"&amp;女子!$P$5))&amp;(IF(女子!Q10="","","/"&amp;女子!$Q$5))&amp;(IF(女子!R10="","","/"&amp;女子!$R$5))&amp;(IF(女子!S10="","","/"&amp;女子!$S$5))</f>
        <v/>
      </c>
      <c r="Z18" s="149"/>
      <c r="AA18" s="150"/>
      <c r="AB18" s="47" t="str">
        <f>IF($R18="","",IF(COUNTIF('4x100R'!$K$6:$K$45,'申込書(確認用)'!$R18)=0,"","〇"))</f>
        <v/>
      </c>
      <c r="AC18" s="125">
        <f>女子!T10</f>
        <v>0</v>
      </c>
    </row>
    <row r="19" spans="1:29">
      <c r="A19" s="38">
        <f t="shared" si="0"/>
        <v>6</v>
      </c>
      <c r="B19" s="88" t="str">
        <f>IF(選手登録!D21="","",選手登録!D21)</f>
        <v/>
      </c>
      <c r="C19" s="87" t="str">
        <f>IF(選手登録!E21="","",選手登録!E21)</f>
        <v/>
      </c>
      <c r="D19" s="39" t="str">
        <f>IF(選手登録!F21="","",選手登録!F21)</f>
        <v/>
      </c>
      <c r="E19" s="186" t="str">
        <f>IF(選手登録!G21="","",選手登録!G21)</f>
        <v/>
      </c>
      <c r="F19" s="187"/>
      <c r="G19" s="48" t="str">
        <f>IF(選手登録!H21="","",選手登録!H21)</f>
        <v/>
      </c>
      <c r="H19" s="148" t="str">
        <f>(IF(男子!H11="","","/"&amp;男子!$H$5))&amp;(IF(男子!I11="","","/"&amp;男子!$I$5))&amp;(IF(男子!J11="","","/"&amp;男子!$J$5))&amp;(IF(男子!K11="","","/"&amp;男子!$K$5))&amp;(IF(男子!M11="","","/"&amp;男子!$M$5))&amp;(IF(男子!N11="","","/"&amp;男子!$N$5))&amp;(IF(男子!O11="","","/"&amp;男子!$O$5))&amp;(IF(男子!P11="","","/"&amp;男子!$P$5))&amp;(IF(男子!Q11="","","/"&amp;男子!$Q$5))&amp;(IF(男子!R11="","","/"&amp;男子!$R$5))&amp;(IF(男子!S11="","","/"&amp;男子!$S$5))&amp;(IF(男子!T11="","","/"&amp;男子!$T$5))</f>
        <v/>
      </c>
      <c r="I19" s="149"/>
      <c r="J19" s="150"/>
      <c r="K19" s="170" t="str">
        <f>IF($C19="","",IF(COUNTIF('4x100R'!$D$6:$D$45,'申込書(確認用)'!$C19)=0,"","〇"))</f>
        <v/>
      </c>
      <c r="L19" s="171"/>
      <c r="M19" s="105">
        <f>男子!U11</f>
        <v>0</v>
      </c>
      <c r="O19" s="38">
        <f t="shared" si="1"/>
        <v>6</v>
      </c>
      <c r="P19" s="159" t="str">
        <f>IF(選手登録!M21="","",選手登録!M21)</f>
        <v/>
      </c>
      <c r="Q19" s="150"/>
      <c r="R19" s="91" t="str">
        <f>IF(選手登録!N21="","",選手登録!N21)</f>
        <v/>
      </c>
      <c r="S19" s="180" t="str">
        <f>IF(選手登録!O21="","",選手登録!O21)</f>
        <v/>
      </c>
      <c r="T19" s="181"/>
      <c r="U19" s="182"/>
      <c r="V19" s="148" t="str">
        <f>IF(選手登録!P21="","",選手登録!P21)</f>
        <v/>
      </c>
      <c r="W19" s="150"/>
      <c r="X19" s="42" t="str">
        <f>IF(選手登録!Q21="","",選手登録!Q21)</f>
        <v/>
      </c>
      <c r="Y19" s="148" t="str">
        <f>(IF(女子!H11="","","/"&amp;女子!$H$5))&amp;(IF(女子!I11="","","/"&amp;女子!$I$5))&amp;(IF(女子!J11="","","/"&amp;女子!$J$5))&amp;(IF(女子!K11="","","/"&amp;女子!$K$5))&amp;(IF(女子!L11="","","/"&amp;女子!$L$5))&amp;(IF(女子!M11="","","/"&amp;女子!$M$5))&amp;(IF(女子!N11="","","/"&amp;女子!$N$5))&amp;(IF(女子!O11="","","/"&amp;女子!$O$5))&amp;(IF(女子!P11="","","/"&amp;女子!$P$5))&amp;(IF(女子!Q11="","","/"&amp;女子!$Q$5))&amp;(IF(女子!R11="","","/"&amp;女子!$R$5))&amp;(IF(女子!S11="","","/"&amp;女子!$S$5))</f>
        <v/>
      </c>
      <c r="Z19" s="149"/>
      <c r="AA19" s="150"/>
      <c r="AB19" s="47" t="str">
        <f>IF($R19="","",IF(COUNTIF('4x100R'!$K$6:$K$45,'申込書(確認用)'!$R19)=0,"","〇"))</f>
        <v/>
      </c>
      <c r="AC19" s="125">
        <f>女子!T11</f>
        <v>0</v>
      </c>
    </row>
    <row r="20" spans="1:29">
      <c r="A20" s="38">
        <f t="shared" si="0"/>
        <v>7</v>
      </c>
      <c r="B20" s="88" t="str">
        <f>IF(選手登録!D22="","",選手登録!D22)</f>
        <v/>
      </c>
      <c r="C20" s="87" t="str">
        <f>IF(選手登録!E22="","",選手登録!E22)</f>
        <v/>
      </c>
      <c r="D20" s="39" t="str">
        <f>IF(選手登録!F22="","",選手登録!F22)</f>
        <v/>
      </c>
      <c r="E20" s="186" t="str">
        <f>IF(選手登録!G22="","",選手登録!G22)</f>
        <v/>
      </c>
      <c r="F20" s="187"/>
      <c r="G20" s="48" t="str">
        <f>IF(選手登録!H22="","",選手登録!H22)</f>
        <v/>
      </c>
      <c r="H20" s="148" t="str">
        <f>(IF(男子!H12="","","/"&amp;男子!$H$5))&amp;(IF(男子!I12="","","/"&amp;男子!$I$5))&amp;(IF(男子!J12="","","/"&amp;男子!$J$5))&amp;(IF(男子!K12="","","/"&amp;男子!$K$5))&amp;(IF(男子!M12="","","/"&amp;男子!$M$5))&amp;(IF(男子!N12="","","/"&amp;男子!$N$5))&amp;(IF(男子!O12="","","/"&amp;男子!$O$5))&amp;(IF(男子!P12="","","/"&amp;男子!$P$5))&amp;(IF(男子!Q12="","","/"&amp;男子!$Q$5))&amp;(IF(男子!R12="","","/"&amp;男子!$R$5))&amp;(IF(男子!S12="","","/"&amp;男子!$S$5))&amp;(IF(男子!T12="","","/"&amp;男子!$T$5))</f>
        <v/>
      </c>
      <c r="I20" s="149"/>
      <c r="J20" s="150"/>
      <c r="K20" s="170" t="str">
        <f>IF($C20="","",IF(COUNTIF('4x100R'!$D$6:$D$45,'申込書(確認用)'!$C20)=0,"","〇"))</f>
        <v/>
      </c>
      <c r="L20" s="171"/>
      <c r="M20" s="105">
        <f>男子!U12</f>
        <v>0</v>
      </c>
      <c r="O20" s="38">
        <f t="shared" si="1"/>
        <v>7</v>
      </c>
      <c r="P20" s="159" t="str">
        <f>IF(選手登録!M22="","",選手登録!M22)</f>
        <v/>
      </c>
      <c r="Q20" s="150"/>
      <c r="R20" s="91" t="str">
        <f>IF(選手登録!N22="","",選手登録!N22)</f>
        <v/>
      </c>
      <c r="S20" s="180" t="str">
        <f>IF(選手登録!O22="","",選手登録!O22)</f>
        <v/>
      </c>
      <c r="T20" s="181"/>
      <c r="U20" s="182"/>
      <c r="V20" s="148" t="str">
        <f>IF(選手登録!P22="","",選手登録!P22)</f>
        <v/>
      </c>
      <c r="W20" s="150"/>
      <c r="X20" s="42" t="str">
        <f>IF(選手登録!Q22="","",選手登録!Q22)</f>
        <v/>
      </c>
      <c r="Y20" s="148" t="str">
        <f>(IF(女子!H12="","","/"&amp;女子!$H$5))&amp;(IF(女子!I12="","","/"&amp;女子!$I$5))&amp;(IF(女子!J12="","","/"&amp;女子!$J$5))&amp;(IF(女子!K12="","","/"&amp;女子!$K$5))&amp;(IF(女子!L12="","","/"&amp;女子!$L$5))&amp;(IF(女子!M12="","","/"&amp;女子!$M$5))&amp;(IF(女子!N12="","","/"&amp;女子!$N$5))&amp;(IF(女子!O12="","","/"&amp;女子!$O$5))&amp;(IF(女子!P12="","","/"&amp;女子!$P$5))&amp;(IF(女子!Q12="","","/"&amp;女子!$Q$5))&amp;(IF(女子!R12="","","/"&amp;女子!$R$5))&amp;(IF(女子!S12="","","/"&amp;女子!$S$5))</f>
        <v/>
      </c>
      <c r="Z20" s="149"/>
      <c r="AA20" s="150"/>
      <c r="AB20" s="47" t="str">
        <f>IF($R20="","",IF(COUNTIF('4x100R'!$K$6:$K$45,'申込書(確認用)'!$R20)=0,"","〇"))</f>
        <v/>
      </c>
      <c r="AC20" s="125">
        <f>女子!T12</f>
        <v>0</v>
      </c>
    </row>
    <row r="21" spans="1:29">
      <c r="A21" s="38">
        <f t="shared" si="0"/>
        <v>8</v>
      </c>
      <c r="B21" s="88" t="str">
        <f>IF(選手登録!D23="","",選手登録!D23)</f>
        <v/>
      </c>
      <c r="C21" s="87" t="str">
        <f>IF(選手登録!E23="","",選手登録!E23)</f>
        <v/>
      </c>
      <c r="D21" s="39" t="str">
        <f>IF(選手登録!F23="","",選手登録!F23)</f>
        <v/>
      </c>
      <c r="E21" s="186" t="str">
        <f>IF(選手登録!G23="","",選手登録!G23)</f>
        <v/>
      </c>
      <c r="F21" s="187"/>
      <c r="G21" s="48" t="str">
        <f>IF(選手登録!H23="","",選手登録!H23)</f>
        <v/>
      </c>
      <c r="H21" s="148" t="str">
        <f>(IF(男子!H13="","","/"&amp;男子!$H$5))&amp;(IF(男子!I13="","","/"&amp;男子!$I$5))&amp;(IF(男子!J13="","","/"&amp;男子!$J$5))&amp;(IF(男子!K13="","","/"&amp;男子!$K$5))&amp;(IF(男子!M13="","","/"&amp;男子!$M$5))&amp;(IF(男子!N13="","","/"&amp;男子!$N$5))&amp;(IF(男子!O13="","","/"&amp;男子!$O$5))&amp;(IF(男子!P13="","","/"&amp;男子!$P$5))&amp;(IF(男子!Q13="","","/"&amp;男子!$Q$5))&amp;(IF(男子!R13="","","/"&amp;男子!$R$5))&amp;(IF(男子!S13="","","/"&amp;男子!$S$5))&amp;(IF(男子!T13="","","/"&amp;男子!$T$5))</f>
        <v/>
      </c>
      <c r="I21" s="149"/>
      <c r="J21" s="150"/>
      <c r="K21" s="170" t="str">
        <f>IF($C21="","",IF(COUNTIF('4x100R'!$D$6:$D$45,'申込書(確認用)'!$C21)=0,"","〇"))</f>
        <v/>
      </c>
      <c r="L21" s="171"/>
      <c r="M21" s="105">
        <f>男子!U13</f>
        <v>0</v>
      </c>
      <c r="O21" s="38">
        <f t="shared" si="1"/>
        <v>8</v>
      </c>
      <c r="P21" s="159" t="str">
        <f>IF(選手登録!M23="","",選手登録!M23)</f>
        <v/>
      </c>
      <c r="Q21" s="150"/>
      <c r="R21" s="91" t="str">
        <f>IF(選手登録!N23="","",選手登録!N23)</f>
        <v/>
      </c>
      <c r="S21" s="180" t="str">
        <f>IF(選手登録!O23="","",選手登録!O23)</f>
        <v/>
      </c>
      <c r="T21" s="181"/>
      <c r="U21" s="182"/>
      <c r="V21" s="148" t="str">
        <f>IF(選手登録!P23="","",選手登録!P23)</f>
        <v/>
      </c>
      <c r="W21" s="150"/>
      <c r="X21" s="42" t="str">
        <f>IF(選手登録!Q23="","",選手登録!Q23)</f>
        <v/>
      </c>
      <c r="Y21" s="148" t="str">
        <f>(IF(女子!H13="","","/"&amp;女子!$H$5))&amp;(IF(女子!I13="","","/"&amp;女子!$I$5))&amp;(IF(女子!J13="","","/"&amp;女子!$J$5))&amp;(IF(女子!K13="","","/"&amp;女子!$K$5))&amp;(IF(女子!L13="","","/"&amp;女子!$L$5))&amp;(IF(女子!M13="","","/"&amp;女子!$M$5))&amp;(IF(女子!N13="","","/"&amp;女子!$N$5))&amp;(IF(女子!O13="","","/"&amp;女子!$O$5))&amp;(IF(女子!P13="","","/"&amp;女子!$P$5))&amp;(IF(女子!Q13="","","/"&amp;女子!$Q$5))&amp;(IF(女子!R13="","","/"&amp;女子!$R$5))&amp;(IF(女子!S13="","","/"&amp;女子!$S$5))</f>
        <v/>
      </c>
      <c r="Z21" s="149"/>
      <c r="AA21" s="150"/>
      <c r="AB21" s="47" t="str">
        <f>IF($R21="","",IF(COUNTIF('4x100R'!$K$6:$K$45,'申込書(確認用)'!$R21)=0,"","〇"))</f>
        <v/>
      </c>
      <c r="AC21" s="125">
        <f>女子!T13</f>
        <v>0</v>
      </c>
    </row>
    <row r="22" spans="1:29">
      <c r="A22" s="38">
        <f t="shared" si="0"/>
        <v>9</v>
      </c>
      <c r="B22" s="88" t="str">
        <f>IF(選手登録!D24="","",選手登録!D24)</f>
        <v/>
      </c>
      <c r="C22" s="87" t="str">
        <f>IF(選手登録!E24="","",選手登録!E24)</f>
        <v/>
      </c>
      <c r="D22" s="39" t="str">
        <f>IF(選手登録!F24="","",選手登録!F24)</f>
        <v/>
      </c>
      <c r="E22" s="186" t="str">
        <f>IF(選手登録!G24="","",選手登録!G24)</f>
        <v/>
      </c>
      <c r="F22" s="187"/>
      <c r="G22" s="48" t="str">
        <f>IF(選手登録!H24="","",選手登録!H24)</f>
        <v/>
      </c>
      <c r="H22" s="148" t="str">
        <f>(IF(男子!H14="","","/"&amp;男子!$H$5))&amp;(IF(男子!I14="","","/"&amp;男子!$I$5))&amp;(IF(男子!J14="","","/"&amp;男子!$J$5))&amp;(IF(男子!K14="","","/"&amp;男子!$K$5))&amp;(IF(男子!M14="","","/"&amp;男子!$M$5))&amp;(IF(男子!N14="","","/"&amp;男子!$N$5))&amp;(IF(男子!O14="","","/"&amp;男子!$O$5))&amp;(IF(男子!P14="","","/"&amp;男子!$P$5))&amp;(IF(男子!Q14="","","/"&amp;男子!$Q$5))&amp;(IF(男子!R14="","","/"&amp;男子!$R$5))&amp;(IF(男子!S14="","","/"&amp;男子!$S$5))&amp;(IF(男子!T14="","","/"&amp;男子!$T$5))</f>
        <v/>
      </c>
      <c r="I22" s="149"/>
      <c r="J22" s="150"/>
      <c r="K22" s="170" t="str">
        <f>IF($C22="","",IF(COUNTIF('4x100R'!$D$6:$D$45,'申込書(確認用)'!$C22)=0,"","〇"))</f>
        <v/>
      </c>
      <c r="L22" s="171"/>
      <c r="M22" s="105">
        <f>男子!U14</f>
        <v>0</v>
      </c>
      <c r="O22" s="38">
        <f t="shared" si="1"/>
        <v>9</v>
      </c>
      <c r="P22" s="159" t="str">
        <f>IF(選手登録!M24="","",選手登録!M24)</f>
        <v/>
      </c>
      <c r="Q22" s="150"/>
      <c r="R22" s="91" t="str">
        <f>IF(選手登録!N24="","",選手登録!N24)</f>
        <v/>
      </c>
      <c r="S22" s="180" t="str">
        <f>IF(選手登録!O24="","",選手登録!O24)</f>
        <v/>
      </c>
      <c r="T22" s="181"/>
      <c r="U22" s="182"/>
      <c r="V22" s="148" t="str">
        <f>IF(選手登録!P24="","",選手登録!P24)</f>
        <v/>
      </c>
      <c r="W22" s="150"/>
      <c r="X22" s="42" t="str">
        <f>IF(選手登録!Q24="","",選手登録!Q24)</f>
        <v/>
      </c>
      <c r="Y22" s="148" t="str">
        <f>(IF(女子!H14="","","/"&amp;女子!$H$5))&amp;(IF(女子!I14="","","/"&amp;女子!$I$5))&amp;(IF(女子!J14="","","/"&amp;女子!$J$5))&amp;(IF(女子!K14="","","/"&amp;女子!$K$5))&amp;(IF(女子!L14="","","/"&amp;女子!$L$5))&amp;(IF(女子!M14="","","/"&amp;女子!$M$5))&amp;(IF(女子!N14="","","/"&amp;女子!$N$5))&amp;(IF(女子!O14="","","/"&amp;女子!$O$5))&amp;(IF(女子!P14="","","/"&amp;女子!$P$5))&amp;(IF(女子!Q14="","","/"&amp;女子!$Q$5))&amp;(IF(女子!R14="","","/"&amp;女子!$R$5))&amp;(IF(女子!S14="","","/"&amp;女子!$S$5))</f>
        <v/>
      </c>
      <c r="Z22" s="149"/>
      <c r="AA22" s="150"/>
      <c r="AB22" s="47" t="str">
        <f>IF($R22="","",IF(COUNTIF('4x100R'!$K$6:$K$45,'申込書(確認用)'!$R22)=0,"","〇"))</f>
        <v/>
      </c>
      <c r="AC22" s="125">
        <f>女子!T14</f>
        <v>0</v>
      </c>
    </row>
    <row r="23" spans="1:29">
      <c r="A23" s="38">
        <f t="shared" si="0"/>
        <v>10</v>
      </c>
      <c r="B23" s="88" t="str">
        <f>IF(選手登録!D25="","",選手登録!D25)</f>
        <v/>
      </c>
      <c r="C23" s="87" t="str">
        <f>IF(選手登録!E25="","",選手登録!E25)</f>
        <v/>
      </c>
      <c r="D23" s="39" t="str">
        <f>IF(選手登録!F25="","",選手登録!F25)</f>
        <v/>
      </c>
      <c r="E23" s="186" t="str">
        <f>IF(選手登録!G25="","",選手登録!G25)</f>
        <v/>
      </c>
      <c r="F23" s="187"/>
      <c r="G23" s="48" t="str">
        <f>IF(選手登録!H25="","",選手登録!H25)</f>
        <v/>
      </c>
      <c r="H23" s="148" t="str">
        <f>(IF(男子!H15="","","/"&amp;男子!$H$5))&amp;(IF(男子!I15="","","/"&amp;男子!$I$5))&amp;(IF(男子!J15="","","/"&amp;男子!$J$5))&amp;(IF(男子!K15="","","/"&amp;男子!$K$5))&amp;(IF(男子!M15="","","/"&amp;男子!$M$5))&amp;(IF(男子!N15="","","/"&amp;男子!$N$5))&amp;(IF(男子!O15="","","/"&amp;男子!$O$5))&amp;(IF(男子!P15="","","/"&amp;男子!$P$5))&amp;(IF(男子!Q15="","","/"&amp;男子!$Q$5))&amp;(IF(男子!R15="","","/"&amp;男子!$R$5))&amp;(IF(男子!S15="","","/"&amp;男子!$S$5))&amp;(IF(男子!T15="","","/"&amp;男子!$T$5))</f>
        <v/>
      </c>
      <c r="I23" s="149"/>
      <c r="J23" s="150"/>
      <c r="K23" s="170" t="str">
        <f>IF($C23="","",IF(COUNTIF('4x100R'!$D$6:$D$45,'申込書(確認用)'!$C23)=0,"","〇"))</f>
        <v/>
      </c>
      <c r="L23" s="171"/>
      <c r="M23" s="105">
        <f>男子!U15</f>
        <v>0</v>
      </c>
      <c r="O23" s="38">
        <f t="shared" si="1"/>
        <v>10</v>
      </c>
      <c r="P23" s="159" t="str">
        <f>IF(選手登録!M25="","",選手登録!M25)</f>
        <v/>
      </c>
      <c r="Q23" s="150"/>
      <c r="R23" s="91" t="str">
        <f>IF(選手登録!N25="","",選手登録!N25)</f>
        <v/>
      </c>
      <c r="S23" s="180" t="str">
        <f>IF(選手登録!O25="","",選手登録!O25)</f>
        <v/>
      </c>
      <c r="T23" s="181"/>
      <c r="U23" s="182"/>
      <c r="V23" s="148" t="str">
        <f>IF(選手登録!P25="","",選手登録!P25)</f>
        <v/>
      </c>
      <c r="W23" s="150"/>
      <c r="X23" s="42" t="str">
        <f>IF(選手登録!Q25="","",選手登録!Q25)</f>
        <v/>
      </c>
      <c r="Y23" s="148" t="str">
        <f>(IF(女子!H15="","","/"&amp;女子!$H$5))&amp;(IF(女子!I15="","","/"&amp;女子!$I$5))&amp;(IF(女子!J15="","","/"&amp;女子!$J$5))&amp;(IF(女子!K15="","","/"&amp;女子!$K$5))&amp;(IF(女子!L15="","","/"&amp;女子!$L$5))&amp;(IF(女子!M15="","","/"&amp;女子!$M$5))&amp;(IF(女子!N15="","","/"&amp;女子!$N$5))&amp;(IF(女子!O15="","","/"&amp;女子!$O$5))&amp;(IF(女子!P15="","","/"&amp;女子!$P$5))&amp;(IF(女子!Q15="","","/"&amp;女子!$Q$5))&amp;(IF(女子!R15="","","/"&amp;女子!$R$5))&amp;(IF(女子!S15="","","/"&amp;女子!$S$5))</f>
        <v/>
      </c>
      <c r="Z23" s="149"/>
      <c r="AA23" s="150"/>
      <c r="AB23" s="47" t="str">
        <f>IF($R23="","",IF(COUNTIF('4x100R'!$K$6:$K$45,'申込書(確認用)'!$R23)=0,"","〇"))</f>
        <v/>
      </c>
      <c r="AC23" s="125">
        <f>女子!T15</f>
        <v>0</v>
      </c>
    </row>
    <row r="24" spans="1:29">
      <c r="A24" s="38">
        <f t="shared" si="0"/>
        <v>11</v>
      </c>
      <c r="B24" s="88" t="str">
        <f>IF(選手登録!D26="","",選手登録!D26)</f>
        <v/>
      </c>
      <c r="C24" s="87" t="str">
        <f>IF(選手登録!E26="","",選手登録!E26)</f>
        <v/>
      </c>
      <c r="D24" s="39" t="str">
        <f>IF(選手登録!F26="","",選手登録!F26)</f>
        <v/>
      </c>
      <c r="E24" s="186" t="str">
        <f>IF(選手登録!G26="","",選手登録!G26)</f>
        <v/>
      </c>
      <c r="F24" s="187"/>
      <c r="G24" s="48" t="str">
        <f>IF(選手登録!H26="","",選手登録!H26)</f>
        <v/>
      </c>
      <c r="H24" s="148" t="str">
        <f>(IF(男子!H16="","","/"&amp;男子!$H$5))&amp;(IF(男子!I16="","","/"&amp;男子!$I$5))&amp;(IF(男子!J16="","","/"&amp;男子!$J$5))&amp;(IF(男子!K16="","","/"&amp;男子!$K$5))&amp;(IF(男子!M16="","","/"&amp;男子!$M$5))&amp;(IF(男子!N16="","","/"&amp;男子!$N$5))&amp;(IF(男子!O16="","","/"&amp;男子!$O$5))&amp;(IF(男子!P16="","","/"&amp;男子!$P$5))&amp;(IF(男子!Q16="","","/"&amp;男子!$Q$5))&amp;(IF(男子!R16="","","/"&amp;男子!$R$5))&amp;(IF(男子!S16="","","/"&amp;男子!$S$5))&amp;(IF(男子!T16="","","/"&amp;男子!$T$5))</f>
        <v/>
      </c>
      <c r="I24" s="149"/>
      <c r="J24" s="150"/>
      <c r="K24" s="170" t="str">
        <f>IF($C24="","",IF(COUNTIF('4x100R'!$D$6:$D$45,'申込書(確認用)'!$C24)=0,"","〇"))</f>
        <v/>
      </c>
      <c r="L24" s="171"/>
      <c r="M24" s="105">
        <f>男子!U16</f>
        <v>0</v>
      </c>
      <c r="O24" s="38">
        <f t="shared" si="1"/>
        <v>11</v>
      </c>
      <c r="P24" s="159" t="str">
        <f>IF(選手登録!M26="","",選手登録!M26)</f>
        <v/>
      </c>
      <c r="Q24" s="150"/>
      <c r="R24" s="91" t="str">
        <f>IF(選手登録!N26="","",選手登録!N26)</f>
        <v/>
      </c>
      <c r="S24" s="180" t="str">
        <f>IF(選手登録!O26="","",選手登録!O26)</f>
        <v/>
      </c>
      <c r="T24" s="181"/>
      <c r="U24" s="182"/>
      <c r="V24" s="148" t="str">
        <f>IF(選手登録!P26="","",選手登録!P26)</f>
        <v/>
      </c>
      <c r="W24" s="150"/>
      <c r="X24" s="42" t="str">
        <f>IF(選手登録!Q26="","",選手登録!Q26)</f>
        <v/>
      </c>
      <c r="Y24" s="148" t="str">
        <f>(IF(女子!H16="","","/"&amp;女子!$H$5))&amp;(IF(女子!I16="","","/"&amp;女子!$I$5))&amp;(IF(女子!J16="","","/"&amp;女子!$J$5))&amp;(IF(女子!K16="","","/"&amp;女子!$K$5))&amp;(IF(女子!L16="","","/"&amp;女子!$L$5))&amp;(IF(女子!M16="","","/"&amp;女子!$M$5))&amp;(IF(女子!N16="","","/"&amp;女子!$N$5))&amp;(IF(女子!O16="","","/"&amp;女子!$O$5))&amp;(IF(女子!P16="","","/"&amp;女子!$P$5))&amp;(IF(女子!Q16="","","/"&amp;女子!$Q$5))&amp;(IF(女子!R16="","","/"&amp;女子!$R$5))&amp;(IF(女子!S16="","","/"&amp;女子!$S$5))</f>
        <v/>
      </c>
      <c r="Z24" s="149"/>
      <c r="AA24" s="150"/>
      <c r="AB24" s="47" t="str">
        <f>IF($R24="","",IF(COUNTIF('4x100R'!$K$6:$K$45,'申込書(確認用)'!$R24)=0,"","〇"))</f>
        <v/>
      </c>
      <c r="AC24" s="125">
        <f>女子!T16</f>
        <v>0</v>
      </c>
    </row>
    <row r="25" spans="1:29">
      <c r="A25" s="38">
        <f t="shared" si="0"/>
        <v>12</v>
      </c>
      <c r="B25" s="88" t="str">
        <f>IF(選手登録!D27="","",選手登録!D27)</f>
        <v/>
      </c>
      <c r="C25" s="87" t="str">
        <f>IF(選手登録!E27="","",選手登録!E27)</f>
        <v/>
      </c>
      <c r="D25" s="39" t="str">
        <f>IF(選手登録!F27="","",選手登録!F27)</f>
        <v/>
      </c>
      <c r="E25" s="186" t="str">
        <f>IF(選手登録!G27="","",選手登録!G27)</f>
        <v/>
      </c>
      <c r="F25" s="187"/>
      <c r="G25" s="48" t="str">
        <f>IF(選手登録!H27="","",選手登録!H27)</f>
        <v/>
      </c>
      <c r="H25" s="148" t="str">
        <f>(IF(男子!H17="","","/"&amp;男子!$H$5))&amp;(IF(男子!I17="","","/"&amp;男子!$I$5))&amp;(IF(男子!J17="","","/"&amp;男子!$J$5))&amp;(IF(男子!K17="","","/"&amp;男子!$K$5))&amp;(IF(男子!M17="","","/"&amp;男子!$M$5))&amp;(IF(男子!N17="","","/"&amp;男子!$N$5))&amp;(IF(男子!O17="","","/"&amp;男子!$O$5))&amp;(IF(男子!P17="","","/"&amp;男子!$P$5))&amp;(IF(男子!Q17="","","/"&amp;男子!$Q$5))&amp;(IF(男子!R17="","","/"&amp;男子!$R$5))&amp;(IF(男子!S17="","","/"&amp;男子!$S$5))&amp;(IF(男子!T17="","","/"&amp;男子!$T$5))</f>
        <v/>
      </c>
      <c r="I25" s="149"/>
      <c r="J25" s="150"/>
      <c r="K25" s="170" t="str">
        <f>IF($C25="","",IF(COUNTIF('4x100R'!$D$6:$D$45,'申込書(確認用)'!$C25)=0,"","〇"))</f>
        <v/>
      </c>
      <c r="L25" s="171"/>
      <c r="M25" s="105">
        <f>男子!U17</f>
        <v>0</v>
      </c>
      <c r="O25" s="38">
        <f t="shared" si="1"/>
        <v>12</v>
      </c>
      <c r="P25" s="159" t="str">
        <f>IF(選手登録!M27="","",選手登録!M27)</f>
        <v/>
      </c>
      <c r="Q25" s="150"/>
      <c r="R25" s="91" t="str">
        <f>IF(選手登録!N27="","",選手登録!N27)</f>
        <v/>
      </c>
      <c r="S25" s="180" t="str">
        <f>IF(選手登録!O27="","",選手登録!O27)</f>
        <v/>
      </c>
      <c r="T25" s="181"/>
      <c r="U25" s="182"/>
      <c r="V25" s="148" t="str">
        <f>IF(選手登録!P27="","",選手登録!P27)</f>
        <v/>
      </c>
      <c r="W25" s="150"/>
      <c r="X25" s="42" t="str">
        <f>IF(選手登録!Q27="","",選手登録!Q27)</f>
        <v/>
      </c>
      <c r="Y25" s="148" t="str">
        <f>(IF(女子!H17="","","/"&amp;女子!$H$5))&amp;(IF(女子!I17="","","/"&amp;女子!$I$5))&amp;(IF(女子!J17="","","/"&amp;女子!$J$5))&amp;(IF(女子!K17="","","/"&amp;女子!$K$5))&amp;(IF(女子!L17="","","/"&amp;女子!$L$5))&amp;(IF(女子!M17="","","/"&amp;女子!$M$5))&amp;(IF(女子!N17="","","/"&amp;女子!$N$5))&amp;(IF(女子!O17="","","/"&amp;女子!$O$5))&amp;(IF(女子!P17="","","/"&amp;女子!$P$5))&amp;(IF(女子!Q17="","","/"&amp;女子!$Q$5))&amp;(IF(女子!R17="","","/"&amp;女子!$R$5))&amp;(IF(女子!S17="","","/"&amp;女子!$S$5))</f>
        <v/>
      </c>
      <c r="Z25" s="149"/>
      <c r="AA25" s="150"/>
      <c r="AB25" s="47" t="str">
        <f>IF($R25="","",IF(COUNTIF('4x100R'!$K$6:$K$45,'申込書(確認用)'!$R25)=0,"","〇"))</f>
        <v/>
      </c>
      <c r="AC25" s="125">
        <f>女子!T17</f>
        <v>0</v>
      </c>
    </row>
    <row r="26" spans="1:29">
      <c r="A26" s="38">
        <f t="shared" si="0"/>
        <v>13</v>
      </c>
      <c r="B26" s="88" t="str">
        <f>IF(選手登録!D28="","",選手登録!D28)</f>
        <v/>
      </c>
      <c r="C26" s="87" t="str">
        <f>IF(選手登録!E28="","",選手登録!E28)</f>
        <v/>
      </c>
      <c r="D26" s="39" t="str">
        <f>IF(選手登録!F28="","",選手登録!F28)</f>
        <v/>
      </c>
      <c r="E26" s="186" t="str">
        <f>IF(選手登録!G28="","",選手登録!G28)</f>
        <v/>
      </c>
      <c r="F26" s="187"/>
      <c r="G26" s="48" t="str">
        <f>IF(選手登録!H28="","",選手登録!H28)</f>
        <v/>
      </c>
      <c r="H26" s="148" t="str">
        <f>(IF(男子!H18="","","/"&amp;男子!$H$5))&amp;(IF(男子!I18="","","/"&amp;男子!$I$5))&amp;(IF(男子!J18="","","/"&amp;男子!$J$5))&amp;(IF(男子!K18="","","/"&amp;男子!$K$5))&amp;(IF(男子!M18="","","/"&amp;男子!$M$5))&amp;(IF(男子!N18="","","/"&amp;男子!$N$5))&amp;(IF(男子!O18="","","/"&amp;男子!$O$5))&amp;(IF(男子!P18="","","/"&amp;男子!$P$5))&amp;(IF(男子!Q18="","","/"&amp;男子!$Q$5))&amp;(IF(男子!R18="","","/"&amp;男子!$R$5))&amp;(IF(男子!S18="","","/"&amp;男子!$S$5))&amp;(IF(男子!T18="","","/"&amp;男子!$T$5))</f>
        <v/>
      </c>
      <c r="I26" s="149"/>
      <c r="J26" s="150"/>
      <c r="K26" s="170" t="str">
        <f>IF($C26="","",IF(COUNTIF('4x100R'!$D$6:$D$45,'申込書(確認用)'!$C26)=0,"","〇"))</f>
        <v/>
      </c>
      <c r="L26" s="171"/>
      <c r="M26" s="105">
        <f>男子!U18</f>
        <v>0</v>
      </c>
      <c r="O26" s="38">
        <f t="shared" si="1"/>
        <v>13</v>
      </c>
      <c r="P26" s="159" t="str">
        <f>IF(選手登録!M28="","",選手登録!M28)</f>
        <v/>
      </c>
      <c r="Q26" s="150"/>
      <c r="R26" s="91" t="str">
        <f>IF(選手登録!N28="","",選手登録!N28)</f>
        <v/>
      </c>
      <c r="S26" s="180" t="str">
        <f>IF(選手登録!O28="","",選手登録!O28)</f>
        <v/>
      </c>
      <c r="T26" s="181"/>
      <c r="U26" s="182"/>
      <c r="V26" s="148" t="str">
        <f>IF(選手登録!P28="","",選手登録!P28)</f>
        <v/>
      </c>
      <c r="W26" s="150"/>
      <c r="X26" s="42" t="str">
        <f>IF(選手登録!Q28="","",選手登録!Q28)</f>
        <v/>
      </c>
      <c r="Y26" s="148" t="str">
        <f>(IF(女子!H18="","","/"&amp;女子!$H$5))&amp;(IF(女子!I18="","","/"&amp;女子!$I$5))&amp;(IF(女子!J18="","","/"&amp;女子!$J$5))&amp;(IF(女子!K18="","","/"&amp;女子!$K$5))&amp;(IF(女子!L18="","","/"&amp;女子!$L$5))&amp;(IF(女子!M18="","","/"&amp;女子!$M$5))&amp;(IF(女子!N18="","","/"&amp;女子!$N$5))&amp;(IF(女子!O18="","","/"&amp;女子!$O$5))&amp;(IF(女子!P18="","","/"&amp;女子!$P$5))&amp;(IF(女子!Q18="","","/"&amp;女子!$Q$5))&amp;(IF(女子!R18="","","/"&amp;女子!$R$5))&amp;(IF(女子!S18="","","/"&amp;女子!$S$5))</f>
        <v/>
      </c>
      <c r="Z26" s="149"/>
      <c r="AA26" s="150"/>
      <c r="AB26" s="47" t="str">
        <f>IF($R26="","",IF(COUNTIF('4x100R'!$K$6:$K$45,'申込書(確認用)'!$R26)=0,"","〇"))</f>
        <v/>
      </c>
      <c r="AC26" s="125">
        <f>女子!T18</f>
        <v>0</v>
      </c>
    </row>
    <row r="27" spans="1:29">
      <c r="A27" s="38">
        <f t="shared" si="0"/>
        <v>14</v>
      </c>
      <c r="B27" s="88" t="str">
        <f>IF(選手登録!D29="","",選手登録!D29)</f>
        <v/>
      </c>
      <c r="C27" s="87" t="str">
        <f>IF(選手登録!E29="","",選手登録!E29)</f>
        <v/>
      </c>
      <c r="D27" s="39" t="str">
        <f>IF(選手登録!F29="","",選手登録!F29)</f>
        <v/>
      </c>
      <c r="E27" s="186" t="str">
        <f>IF(選手登録!G29="","",選手登録!G29)</f>
        <v/>
      </c>
      <c r="F27" s="187"/>
      <c r="G27" s="48" t="str">
        <f>IF(選手登録!H29="","",選手登録!H29)</f>
        <v/>
      </c>
      <c r="H27" s="148" t="str">
        <f>(IF(男子!H19="","","/"&amp;男子!$H$5))&amp;(IF(男子!I19="","","/"&amp;男子!$I$5))&amp;(IF(男子!J19="","","/"&amp;男子!$J$5))&amp;(IF(男子!K19="","","/"&amp;男子!$K$5))&amp;(IF(男子!M19="","","/"&amp;男子!$M$5))&amp;(IF(男子!N19="","","/"&amp;男子!$N$5))&amp;(IF(男子!O19="","","/"&amp;男子!$O$5))&amp;(IF(男子!P19="","","/"&amp;男子!$P$5))&amp;(IF(男子!Q19="","","/"&amp;男子!$Q$5))&amp;(IF(男子!R19="","","/"&amp;男子!$R$5))&amp;(IF(男子!S19="","","/"&amp;男子!$S$5))&amp;(IF(男子!T19="","","/"&amp;男子!$T$5))</f>
        <v/>
      </c>
      <c r="I27" s="149"/>
      <c r="J27" s="150"/>
      <c r="K27" s="170" t="str">
        <f>IF($C27="","",IF(COUNTIF('4x100R'!$D$6:$D$45,'申込書(確認用)'!$C27)=0,"","〇"))</f>
        <v/>
      </c>
      <c r="L27" s="171"/>
      <c r="M27" s="105">
        <f>男子!U19</f>
        <v>0</v>
      </c>
      <c r="O27" s="38">
        <f t="shared" si="1"/>
        <v>14</v>
      </c>
      <c r="P27" s="159" t="str">
        <f>IF(選手登録!M29="","",選手登録!M29)</f>
        <v/>
      </c>
      <c r="Q27" s="150"/>
      <c r="R27" s="91" t="str">
        <f>IF(選手登録!N29="","",選手登録!N29)</f>
        <v/>
      </c>
      <c r="S27" s="180" t="str">
        <f>IF(選手登録!O29="","",選手登録!O29)</f>
        <v/>
      </c>
      <c r="T27" s="181"/>
      <c r="U27" s="182"/>
      <c r="V27" s="148" t="str">
        <f>IF(選手登録!P29="","",選手登録!P29)</f>
        <v/>
      </c>
      <c r="W27" s="150"/>
      <c r="X27" s="42" t="str">
        <f>IF(選手登録!Q29="","",選手登録!Q29)</f>
        <v/>
      </c>
      <c r="Y27" s="148" t="str">
        <f>(IF(女子!H19="","","/"&amp;女子!$H$5))&amp;(IF(女子!I19="","","/"&amp;女子!$I$5))&amp;(IF(女子!J19="","","/"&amp;女子!$J$5))&amp;(IF(女子!K19="","","/"&amp;女子!$K$5))&amp;(IF(女子!L19="","","/"&amp;女子!$L$5))&amp;(IF(女子!M19="","","/"&amp;女子!$M$5))&amp;(IF(女子!N19="","","/"&amp;女子!$N$5))&amp;(IF(女子!O19="","","/"&amp;女子!$O$5))&amp;(IF(女子!P19="","","/"&amp;女子!$P$5))&amp;(IF(女子!Q19="","","/"&amp;女子!$Q$5))&amp;(IF(女子!R19="","","/"&amp;女子!$R$5))&amp;(IF(女子!S19="","","/"&amp;女子!$S$5))</f>
        <v/>
      </c>
      <c r="Z27" s="149"/>
      <c r="AA27" s="150"/>
      <c r="AB27" s="47" t="str">
        <f>IF($R27="","",IF(COUNTIF('4x100R'!$K$6:$K$45,'申込書(確認用)'!$R27)=0,"","〇"))</f>
        <v/>
      </c>
      <c r="AC27" s="125">
        <f>女子!T19</f>
        <v>0</v>
      </c>
    </row>
    <row r="28" spans="1:29">
      <c r="A28" s="38">
        <f t="shared" si="0"/>
        <v>15</v>
      </c>
      <c r="B28" s="88" t="str">
        <f>IF(選手登録!D30="","",選手登録!D30)</f>
        <v/>
      </c>
      <c r="C28" s="87" t="str">
        <f>IF(選手登録!E30="","",選手登録!E30)</f>
        <v/>
      </c>
      <c r="D28" s="39" t="str">
        <f>IF(選手登録!F30="","",選手登録!F30)</f>
        <v/>
      </c>
      <c r="E28" s="186" t="str">
        <f>IF(選手登録!G30="","",選手登録!G30)</f>
        <v/>
      </c>
      <c r="F28" s="187"/>
      <c r="G28" s="48" t="str">
        <f>IF(選手登録!H30="","",選手登録!H30)</f>
        <v/>
      </c>
      <c r="H28" s="148" t="str">
        <f>(IF(男子!H20="","","/"&amp;男子!$H$5))&amp;(IF(男子!I20="","","/"&amp;男子!$I$5))&amp;(IF(男子!J20="","","/"&amp;男子!$J$5))&amp;(IF(男子!K20="","","/"&amp;男子!$K$5))&amp;(IF(男子!M20="","","/"&amp;男子!$M$5))&amp;(IF(男子!N20="","","/"&amp;男子!$N$5))&amp;(IF(男子!O20="","","/"&amp;男子!$O$5))&amp;(IF(男子!P20="","","/"&amp;男子!$P$5))&amp;(IF(男子!Q20="","","/"&amp;男子!$Q$5))&amp;(IF(男子!R20="","","/"&amp;男子!$R$5))&amp;(IF(男子!S20="","","/"&amp;男子!$S$5))&amp;(IF(男子!T20="","","/"&amp;男子!$T$5))</f>
        <v/>
      </c>
      <c r="I28" s="149"/>
      <c r="J28" s="150"/>
      <c r="K28" s="170" t="str">
        <f>IF($C28="","",IF(COUNTIF('4x100R'!$D$6:$D$45,'申込書(確認用)'!$C28)=0,"","〇"))</f>
        <v/>
      </c>
      <c r="L28" s="171"/>
      <c r="M28" s="105">
        <f>男子!U20</f>
        <v>0</v>
      </c>
      <c r="O28" s="38">
        <f t="shared" si="1"/>
        <v>15</v>
      </c>
      <c r="P28" s="159" t="str">
        <f>IF(選手登録!M30="","",選手登録!M30)</f>
        <v/>
      </c>
      <c r="Q28" s="150"/>
      <c r="R28" s="91" t="str">
        <f>IF(選手登録!N30="","",選手登録!N30)</f>
        <v/>
      </c>
      <c r="S28" s="180" t="str">
        <f>IF(選手登録!O30="","",選手登録!O30)</f>
        <v/>
      </c>
      <c r="T28" s="181"/>
      <c r="U28" s="182"/>
      <c r="V28" s="148" t="str">
        <f>IF(選手登録!P30="","",選手登録!P30)</f>
        <v/>
      </c>
      <c r="W28" s="150"/>
      <c r="X28" s="42" t="str">
        <f>IF(選手登録!Q30="","",選手登録!Q30)</f>
        <v/>
      </c>
      <c r="Y28" s="148" t="str">
        <f>(IF(女子!H20="","","/"&amp;女子!$H$5))&amp;(IF(女子!I20="","","/"&amp;女子!$I$5))&amp;(IF(女子!J20="","","/"&amp;女子!$J$5))&amp;(IF(女子!K20="","","/"&amp;女子!$K$5))&amp;(IF(女子!L20="","","/"&amp;女子!$L$5))&amp;(IF(女子!M20="","","/"&amp;女子!$M$5))&amp;(IF(女子!N20="","","/"&amp;女子!$N$5))&amp;(IF(女子!O20="","","/"&amp;女子!$O$5))&amp;(IF(女子!P20="","","/"&amp;女子!$P$5))&amp;(IF(女子!Q20="","","/"&amp;女子!$Q$5))&amp;(IF(女子!R20="","","/"&amp;女子!$R$5))&amp;(IF(女子!S20="","","/"&amp;女子!$S$5))</f>
        <v/>
      </c>
      <c r="Z28" s="149"/>
      <c r="AA28" s="150"/>
      <c r="AB28" s="47" t="str">
        <f>IF($R28="","",IF(COUNTIF('4x100R'!$K$6:$K$45,'申込書(確認用)'!$R28)=0,"","〇"))</f>
        <v/>
      </c>
      <c r="AC28" s="125">
        <f>女子!T20</f>
        <v>0</v>
      </c>
    </row>
    <row r="29" spans="1:29">
      <c r="A29" s="38">
        <f t="shared" si="0"/>
        <v>16</v>
      </c>
      <c r="B29" s="88" t="str">
        <f>IF(選手登録!D31="","",選手登録!D31)</f>
        <v/>
      </c>
      <c r="C29" s="87" t="str">
        <f>IF(選手登録!E31="","",選手登録!E31)</f>
        <v/>
      </c>
      <c r="D29" s="39" t="str">
        <f>IF(選手登録!F31="","",選手登録!F31)</f>
        <v/>
      </c>
      <c r="E29" s="186" t="str">
        <f>IF(選手登録!G31="","",選手登録!G31)</f>
        <v/>
      </c>
      <c r="F29" s="187"/>
      <c r="G29" s="48" t="str">
        <f>IF(選手登録!H31="","",選手登録!H31)</f>
        <v/>
      </c>
      <c r="H29" s="148" t="str">
        <f>(IF(男子!H21="","","/"&amp;男子!$H$5))&amp;(IF(男子!I21="","","/"&amp;男子!$I$5))&amp;(IF(男子!J21="","","/"&amp;男子!$J$5))&amp;(IF(男子!K21="","","/"&amp;男子!$K$5))&amp;(IF(男子!M21="","","/"&amp;男子!$M$5))&amp;(IF(男子!N21="","","/"&amp;男子!$N$5))&amp;(IF(男子!O21="","","/"&amp;男子!$O$5))&amp;(IF(男子!P21="","","/"&amp;男子!$P$5))&amp;(IF(男子!Q21="","","/"&amp;男子!$Q$5))&amp;(IF(男子!R21="","","/"&amp;男子!$R$5))&amp;(IF(男子!S21="","","/"&amp;男子!$S$5))&amp;(IF(男子!T21="","","/"&amp;男子!$T$5))</f>
        <v/>
      </c>
      <c r="I29" s="149"/>
      <c r="J29" s="150"/>
      <c r="K29" s="170" t="str">
        <f>IF($C29="","",IF(COUNTIF('4x100R'!$D$6:$D$45,'申込書(確認用)'!$C29)=0,"","〇"))</f>
        <v/>
      </c>
      <c r="L29" s="171"/>
      <c r="M29" s="105">
        <f>男子!U21</f>
        <v>0</v>
      </c>
      <c r="O29" s="38">
        <f t="shared" si="1"/>
        <v>16</v>
      </c>
      <c r="P29" s="159" t="str">
        <f>IF(選手登録!M31="","",選手登録!M31)</f>
        <v/>
      </c>
      <c r="Q29" s="150"/>
      <c r="R29" s="91" t="str">
        <f>IF(選手登録!N31="","",選手登録!N31)</f>
        <v/>
      </c>
      <c r="S29" s="180" t="str">
        <f>IF(選手登録!O31="","",選手登録!O31)</f>
        <v/>
      </c>
      <c r="T29" s="181"/>
      <c r="U29" s="182"/>
      <c r="V29" s="148" t="str">
        <f>IF(選手登録!P31="","",選手登録!P31)</f>
        <v/>
      </c>
      <c r="W29" s="150"/>
      <c r="X29" s="42" t="str">
        <f>IF(選手登録!Q31="","",選手登録!Q31)</f>
        <v/>
      </c>
      <c r="Y29" s="148" t="str">
        <f>(IF(女子!H21="","","/"&amp;女子!$H$5))&amp;(IF(女子!I21="","","/"&amp;女子!$I$5))&amp;(IF(女子!J21="","","/"&amp;女子!$J$5))&amp;(IF(女子!K21="","","/"&amp;女子!$K$5))&amp;(IF(女子!L21="","","/"&amp;女子!$L$5))&amp;(IF(女子!M21="","","/"&amp;女子!$M$5))&amp;(IF(女子!N21="","","/"&amp;女子!$N$5))&amp;(IF(女子!O21="","","/"&amp;女子!$O$5))&amp;(IF(女子!P21="","","/"&amp;女子!$P$5))&amp;(IF(女子!Q21="","","/"&amp;女子!$Q$5))&amp;(IF(女子!R21="","","/"&amp;女子!$R$5))&amp;(IF(女子!S21="","","/"&amp;女子!$S$5))</f>
        <v/>
      </c>
      <c r="Z29" s="149"/>
      <c r="AA29" s="150"/>
      <c r="AB29" s="47" t="str">
        <f>IF($R29="","",IF(COUNTIF('4x100R'!$K$6:$K$45,'申込書(確認用)'!$R29)=0,"","〇"))</f>
        <v/>
      </c>
      <c r="AC29" s="125">
        <f>女子!T21</f>
        <v>0</v>
      </c>
    </row>
    <row r="30" spans="1:29">
      <c r="A30" s="38">
        <f t="shared" si="0"/>
        <v>17</v>
      </c>
      <c r="B30" s="88" t="str">
        <f>IF(選手登録!D32="","",選手登録!D32)</f>
        <v/>
      </c>
      <c r="C30" s="87" t="str">
        <f>IF(選手登録!E32="","",選手登録!E32)</f>
        <v/>
      </c>
      <c r="D30" s="39" t="str">
        <f>IF(選手登録!F32="","",選手登録!F32)</f>
        <v/>
      </c>
      <c r="E30" s="186" t="str">
        <f>IF(選手登録!G32="","",選手登録!G32)</f>
        <v/>
      </c>
      <c r="F30" s="187"/>
      <c r="G30" s="48" t="str">
        <f>IF(選手登録!H32="","",選手登録!H32)</f>
        <v/>
      </c>
      <c r="H30" s="148" t="str">
        <f>(IF(男子!H22="","","/"&amp;男子!$H$5))&amp;(IF(男子!I22="","","/"&amp;男子!$I$5))&amp;(IF(男子!J22="","","/"&amp;男子!$J$5))&amp;(IF(男子!K22="","","/"&amp;男子!$K$5))&amp;(IF(男子!M22="","","/"&amp;男子!$M$5))&amp;(IF(男子!N22="","","/"&amp;男子!$N$5))&amp;(IF(男子!O22="","","/"&amp;男子!$O$5))&amp;(IF(男子!P22="","","/"&amp;男子!$P$5))&amp;(IF(男子!Q22="","","/"&amp;男子!$Q$5))&amp;(IF(男子!R22="","","/"&amp;男子!$R$5))&amp;(IF(男子!S22="","","/"&amp;男子!$S$5))&amp;(IF(男子!T22="","","/"&amp;男子!$T$5))</f>
        <v/>
      </c>
      <c r="I30" s="149"/>
      <c r="J30" s="150"/>
      <c r="K30" s="170" t="str">
        <f>IF($C30="","",IF(COUNTIF('4x100R'!$D$6:$D$45,'申込書(確認用)'!$C30)=0,"","〇"))</f>
        <v/>
      </c>
      <c r="L30" s="171"/>
      <c r="M30" s="105">
        <f>男子!U22</f>
        <v>0</v>
      </c>
      <c r="O30" s="38">
        <f t="shared" si="1"/>
        <v>17</v>
      </c>
      <c r="P30" s="159" t="str">
        <f>IF(選手登録!M32="","",選手登録!M32)</f>
        <v/>
      </c>
      <c r="Q30" s="150"/>
      <c r="R30" s="91" t="str">
        <f>IF(選手登録!N32="","",選手登録!N32)</f>
        <v/>
      </c>
      <c r="S30" s="180" t="str">
        <f>IF(選手登録!O32="","",選手登録!O32)</f>
        <v/>
      </c>
      <c r="T30" s="181"/>
      <c r="U30" s="182"/>
      <c r="V30" s="148" t="str">
        <f>IF(選手登録!P32="","",選手登録!P32)</f>
        <v/>
      </c>
      <c r="W30" s="150"/>
      <c r="X30" s="42" t="str">
        <f>IF(選手登録!Q32="","",選手登録!Q32)</f>
        <v/>
      </c>
      <c r="Y30" s="148" t="str">
        <f>(IF(女子!H22="","","/"&amp;女子!$H$5))&amp;(IF(女子!I22="","","/"&amp;女子!$I$5))&amp;(IF(女子!J22="","","/"&amp;女子!$J$5))&amp;(IF(女子!K22="","","/"&amp;女子!$K$5))&amp;(IF(女子!L22="","","/"&amp;女子!$L$5))&amp;(IF(女子!M22="","","/"&amp;女子!$M$5))&amp;(IF(女子!N22="","","/"&amp;女子!$N$5))&amp;(IF(女子!O22="","","/"&amp;女子!$O$5))&amp;(IF(女子!P22="","","/"&amp;女子!$P$5))&amp;(IF(女子!Q22="","","/"&amp;女子!$Q$5))&amp;(IF(女子!R22="","","/"&amp;女子!$R$5))&amp;(IF(女子!S22="","","/"&amp;女子!$S$5))</f>
        <v/>
      </c>
      <c r="Z30" s="149"/>
      <c r="AA30" s="150"/>
      <c r="AB30" s="47" t="str">
        <f>IF($R30="","",IF(COUNTIF('4x100R'!$K$6:$K$45,'申込書(確認用)'!$R30)=0,"","〇"))</f>
        <v/>
      </c>
      <c r="AC30" s="125">
        <f>女子!T22</f>
        <v>0</v>
      </c>
    </row>
    <row r="31" spans="1:29">
      <c r="A31" s="38">
        <f t="shared" si="0"/>
        <v>18</v>
      </c>
      <c r="B31" s="88" t="str">
        <f>IF(選手登録!D33="","",選手登録!D33)</f>
        <v/>
      </c>
      <c r="C31" s="87" t="str">
        <f>IF(選手登録!E33="","",選手登録!E33)</f>
        <v/>
      </c>
      <c r="D31" s="39" t="str">
        <f>IF(選手登録!F33="","",選手登録!F33)</f>
        <v/>
      </c>
      <c r="E31" s="186" t="str">
        <f>IF(選手登録!G33="","",選手登録!G33)</f>
        <v/>
      </c>
      <c r="F31" s="187"/>
      <c r="G31" s="48" t="str">
        <f>IF(選手登録!H33="","",選手登録!H33)</f>
        <v/>
      </c>
      <c r="H31" s="148" t="str">
        <f>(IF(男子!H23="","","/"&amp;男子!$H$5))&amp;(IF(男子!I23="","","/"&amp;男子!$I$5))&amp;(IF(男子!J23="","","/"&amp;男子!$J$5))&amp;(IF(男子!K23="","","/"&amp;男子!$K$5))&amp;(IF(男子!M23="","","/"&amp;男子!$M$5))&amp;(IF(男子!N23="","","/"&amp;男子!$N$5))&amp;(IF(男子!O23="","","/"&amp;男子!$O$5))&amp;(IF(男子!P23="","","/"&amp;男子!$P$5))&amp;(IF(男子!Q23="","","/"&amp;男子!$Q$5))&amp;(IF(男子!R23="","","/"&amp;男子!$R$5))&amp;(IF(男子!S23="","","/"&amp;男子!$S$5))&amp;(IF(男子!T23="","","/"&amp;男子!$T$5))</f>
        <v/>
      </c>
      <c r="I31" s="149"/>
      <c r="J31" s="150"/>
      <c r="K31" s="170" t="str">
        <f>IF($C31="","",IF(COUNTIF('4x100R'!$D$6:$D$45,'申込書(確認用)'!$C31)=0,"","〇"))</f>
        <v/>
      </c>
      <c r="L31" s="171"/>
      <c r="M31" s="105">
        <f>男子!U23</f>
        <v>0</v>
      </c>
      <c r="O31" s="38">
        <f t="shared" si="1"/>
        <v>18</v>
      </c>
      <c r="P31" s="159" t="str">
        <f>IF(選手登録!M33="","",選手登録!M33)</f>
        <v/>
      </c>
      <c r="Q31" s="150"/>
      <c r="R31" s="91" t="str">
        <f>IF(選手登録!N33="","",選手登録!N33)</f>
        <v/>
      </c>
      <c r="S31" s="180" t="str">
        <f>IF(選手登録!O33="","",選手登録!O33)</f>
        <v/>
      </c>
      <c r="T31" s="181"/>
      <c r="U31" s="182"/>
      <c r="V31" s="148" t="str">
        <f>IF(選手登録!P33="","",選手登録!P33)</f>
        <v/>
      </c>
      <c r="W31" s="150"/>
      <c r="X31" s="42" t="str">
        <f>IF(選手登録!Q33="","",選手登録!Q33)</f>
        <v/>
      </c>
      <c r="Y31" s="148" t="str">
        <f>(IF(女子!H23="","","/"&amp;女子!$H$5))&amp;(IF(女子!I23="","","/"&amp;女子!$I$5))&amp;(IF(女子!J23="","","/"&amp;女子!$J$5))&amp;(IF(女子!K23="","","/"&amp;女子!$K$5))&amp;(IF(女子!L23="","","/"&amp;女子!$L$5))&amp;(IF(女子!M23="","","/"&amp;女子!$M$5))&amp;(IF(女子!N23="","","/"&amp;女子!$N$5))&amp;(IF(女子!O23="","","/"&amp;女子!$O$5))&amp;(IF(女子!P23="","","/"&amp;女子!$P$5))&amp;(IF(女子!Q23="","","/"&amp;女子!$Q$5))&amp;(IF(女子!R23="","","/"&amp;女子!$R$5))&amp;(IF(女子!S23="","","/"&amp;女子!$S$5))</f>
        <v/>
      </c>
      <c r="Z31" s="149"/>
      <c r="AA31" s="150"/>
      <c r="AB31" s="47" t="str">
        <f>IF($R31="","",IF(COUNTIF('4x100R'!$K$6:$K$45,'申込書(確認用)'!$R31)=0,"","〇"))</f>
        <v/>
      </c>
      <c r="AC31" s="125">
        <f>女子!T23</f>
        <v>0</v>
      </c>
    </row>
    <row r="32" spans="1:29">
      <c r="A32" s="38">
        <f t="shared" si="0"/>
        <v>19</v>
      </c>
      <c r="B32" s="88" t="str">
        <f>IF(選手登録!D34="","",選手登録!D34)</f>
        <v/>
      </c>
      <c r="C32" s="87" t="str">
        <f>IF(選手登録!E34="","",選手登録!E34)</f>
        <v/>
      </c>
      <c r="D32" s="39" t="str">
        <f>IF(選手登録!F34="","",選手登録!F34)</f>
        <v/>
      </c>
      <c r="E32" s="186" t="str">
        <f>IF(選手登録!G34="","",選手登録!G34)</f>
        <v/>
      </c>
      <c r="F32" s="187"/>
      <c r="G32" s="48" t="str">
        <f>IF(選手登録!H34="","",選手登録!H34)</f>
        <v/>
      </c>
      <c r="H32" s="148" t="str">
        <f>(IF(男子!H24="","","/"&amp;男子!$H$5))&amp;(IF(男子!I24="","","/"&amp;男子!$I$5))&amp;(IF(男子!J24="","","/"&amp;男子!$J$5))&amp;(IF(男子!K24="","","/"&amp;男子!$K$5))&amp;(IF(男子!M24="","","/"&amp;男子!$M$5))&amp;(IF(男子!N24="","","/"&amp;男子!$N$5))&amp;(IF(男子!O24="","","/"&amp;男子!$O$5))&amp;(IF(男子!P24="","","/"&amp;男子!$P$5))&amp;(IF(男子!Q24="","","/"&amp;男子!$Q$5))&amp;(IF(男子!R24="","","/"&amp;男子!$R$5))&amp;(IF(男子!S24="","","/"&amp;男子!$S$5))&amp;(IF(男子!T24="","","/"&amp;男子!$T$5))</f>
        <v/>
      </c>
      <c r="I32" s="149"/>
      <c r="J32" s="150"/>
      <c r="K32" s="170" t="str">
        <f>IF($C32="","",IF(COUNTIF('4x100R'!$D$6:$D$45,'申込書(確認用)'!$C32)=0,"","〇"))</f>
        <v/>
      </c>
      <c r="L32" s="171"/>
      <c r="M32" s="105">
        <f>男子!U24</f>
        <v>0</v>
      </c>
      <c r="O32" s="38">
        <f t="shared" si="1"/>
        <v>19</v>
      </c>
      <c r="P32" s="159" t="str">
        <f>IF(選手登録!M34="","",選手登録!M34)</f>
        <v/>
      </c>
      <c r="Q32" s="150"/>
      <c r="R32" s="91" t="str">
        <f>IF(選手登録!N34="","",選手登録!N34)</f>
        <v/>
      </c>
      <c r="S32" s="180" t="str">
        <f>IF(選手登録!O34="","",選手登録!O34)</f>
        <v/>
      </c>
      <c r="T32" s="181"/>
      <c r="U32" s="182"/>
      <c r="V32" s="148" t="str">
        <f>IF(選手登録!P34="","",選手登録!P34)</f>
        <v/>
      </c>
      <c r="W32" s="150"/>
      <c r="X32" s="42" t="str">
        <f>IF(選手登録!Q34="","",選手登録!Q34)</f>
        <v/>
      </c>
      <c r="Y32" s="148" t="str">
        <f>(IF(女子!H24="","","/"&amp;女子!$H$5))&amp;(IF(女子!I24="","","/"&amp;女子!$I$5))&amp;(IF(女子!J24="","","/"&amp;女子!$J$5))&amp;(IF(女子!K24="","","/"&amp;女子!$K$5))&amp;(IF(女子!L24="","","/"&amp;女子!$L$5))&amp;(IF(女子!M24="","","/"&amp;女子!$M$5))&amp;(IF(女子!N24="","","/"&amp;女子!$N$5))&amp;(IF(女子!O24="","","/"&amp;女子!$O$5))&amp;(IF(女子!P24="","","/"&amp;女子!$P$5))&amp;(IF(女子!Q24="","","/"&amp;女子!$Q$5))&amp;(IF(女子!R24="","","/"&amp;女子!$R$5))&amp;(IF(女子!S24="","","/"&amp;女子!$S$5))</f>
        <v/>
      </c>
      <c r="Z32" s="149"/>
      <c r="AA32" s="150"/>
      <c r="AB32" s="47" t="str">
        <f>IF($R32="","",IF(COUNTIF('4x100R'!$K$6:$K$45,'申込書(確認用)'!$R32)=0,"","〇"))</f>
        <v/>
      </c>
      <c r="AC32" s="125">
        <f>女子!T24</f>
        <v>0</v>
      </c>
    </row>
    <row r="33" spans="1:29">
      <c r="A33" s="38">
        <f t="shared" si="0"/>
        <v>20</v>
      </c>
      <c r="B33" s="88" t="str">
        <f>IF(選手登録!D35="","",選手登録!D35)</f>
        <v/>
      </c>
      <c r="C33" s="87" t="str">
        <f>IF(選手登録!E35="","",選手登録!E35)</f>
        <v/>
      </c>
      <c r="D33" s="39" t="str">
        <f>IF(選手登録!F35="","",選手登録!F35)</f>
        <v/>
      </c>
      <c r="E33" s="186" t="str">
        <f>IF(選手登録!G35="","",選手登録!G35)</f>
        <v/>
      </c>
      <c r="F33" s="187"/>
      <c r="G33" s="48" t="str">
        <f>IF(選手登録!H35="","",選手登録!H35)</f>
        <v/>
      </c>
      <c r="H33" s="148" t="str">
        <f>(IF(男子!H25="","","/"&amp;男子!$H$5))&amp;(IF(男子!I25="","","/"&amp;男子!$I$5))&amp;(IF(男子!J25="","","/"&amp;男子!$J$5))&amp;(IF(男子!K25="","","/"&amp;男子!$K$5))&amp;(IF(男子!M25="","","/"&amp;男子!$M$5))&amp;(IF(男子!N25="","","/"&amp;男子!$N$5))&amp;(IF(男子!O25="","","/"&amp;男子!$O$5))&amp;(IF(男子!P25="","","/"&amp;男子!$P$5))&amp;(IF(男子!Q25="","","/"&amp;男子!$Q$5))&amp;(IF(男子!R25="","","/"&amp;男子!$R$5))&amp;(IF(男子!S25="","","/"&amp;男子!$S$5))&amp;(IF(男子!T25="","","/"&amp;男子!$T$5))</f>
        <v/>
      </c>
      <c r="I33" s="149"/>
      <c r="J33" s="150"/>
      <c r="K33" s="170" t="str">
        <f>IF($C33="","",IF(COUNTIF('4x100R'!$D$6:$D$45,'申込書(確認用)'!$C33)=0,"","〇"))</f>
        <v/>
      </c>
      <c r="L33" s="171"/>
      <c r="M33" s="105">
        <f>男子!U25</f>
        <v>0</v>
      </c>
      <c r="O33" s="38">
        <f t="shared" si="1"/>
        <v>20</v>
      </c>
      <c r="P33" s="159" t="str">
        <f>IF(選手登録!M35="","",選手登録!M35)</f>
        <v/>
      </c>
      <c r="Q33" s="150"/>
      <c r="R33" s="91" t="str">
        <f>IF(選手登録!N35="","",選手登録!N35)</f>
        <v/>
      </c>
      <c r="S33" s="180" t="str">
        <f>IF(選手登録!O35="","",選手登録!O35)</f>
        <v/>
      </c>
      <c r="T33" s="181"/>
      <c r="U33" s="182"/>
      <c r="V33" s="148" t="str">
        <f>IF(選手登録!P35="","",選手登録!P35)</f>
        <v/>
      </c>
      <c r="W33" s="150"/>
      <c r="X33" s="42" t="str">
        <f>IF(選手登録!Q35="","",選手登録!Q35)</f>
        <v/>
      </c>
      <c r="Y33" s="148" t="str">
        <f>(IF(女子!H25="","","/"&amp;女子!$H$5))&amp;(IF(女子!I25="","","/"&amp;女子!$I$5))&amp;(IF(女子!J25="","","/"&amp;女子!$J$5))&amp;(IF(女子!K25="","","/"&amp;女子!$K$5))&amp;(IF(女子!L25="","","/"&amp;女子!$L$5))&amp;(IF(女子!M25="","","/"&amp;女子!$M$5))&amp;(IF(女子!N25="","","/"&amp;女子!$N$5))&amp;(IF(女子!O25="","","/"&amp;女子!$O$5))&amp;(IF(女子!P25="","","/"&amp;女子!$P$5))&amp;(IF(女子!Q25="","","/"&amp;女子!$Q$5))&amp;(IF(女子!R25="","","/"&amp;女子!$R$5))&amp;(IF(女子!S25="","","/"&amp;女子!$S$5))</f>
        <v/>
      </c>
      <c r="Z33" s="149"/>
      <c r="AA33" s="150"/>
      <c r="AB33" s="47" t="str">
        <f>IF($R33="","",IF(COUNTIF('4x100R'!$K$6:$K$45,'申込書(確認用)'!$R33)=0,"","〇"))</f>
        <v/>
      </c>
      <c r="AC33" s="125">
        <f>女子!T25</f>
        <v>0</v>
      </c>
    </row>
    <row r="34" spans="1:29">
      <c r="A34" s="38">
        <f t="shared" si="0"/>
        <v>21</v>
      </c>
      <c r="B34" s="88" t="str">
        <f>IF(選手登録!D36="","",選手登録!D36)</f>
        <v/>
      </c>
      <c r="C34" s="87" t="str">
        <f>IF(選手登録!E36="","",選手登録!E36)</f>
        <v/>
      </c>
      <c r="D34" s="39" t="str">
        <f>IF(選手登録!F36="","",選手登録!F36)</f>
        <v/>
      </c>
      <c r="E34" s="186" t="str">
        <f>IF(選手登録!G36="","",選手登録!G36)</f>
        <v/>
      </c>
      <c r="F34" s="187"/>
      <c r="G34" s="48" t="str">
        <f>IF(選手登録!H36="","",選手登録!H36)</f>
        <v/>
      </c>
      <c r="H34" s="148" t="str">
        <f>(IF(男子!H26="","","/"&amp;男子!$H$5))&amp;(IF(男子!I26="","","/"&amp;男子!$I$5))&amp;(IF(男子!J26="","","/"&amp;男子!$J$5))&amp;(IF(男子!K26="","","/"&amp;男子!$K$5))&amp;(IF(男子!M26="","","/"&amp;男子!$M$5))&amp;(IF(男子!N26="","","/"&amp;男子!$N$5))&amp;(IF(男子!O26="","","/"&amp;男子!$O$5))&amp;(IF(男子!P26="","","/"&amp;男子!$P$5))&amp;(IF(男子!Q26="","","/"&amp;男子!$Q$5))&amp;(IF(男子!R26="","","/"&amp;男子!$R$5))&amp;(IF(男子!S26="","","/"&amp;男子!$S$5))&amp;(IF(男子!T26="","","/"&amp;男子!$T$5))</f>
        <v/>
      </c>
      <c r="I34" s="149"/>
      <c r="J34" s="150"/>
      <c r="K34" s="170" t="str">
        <f>IF($C34="","",IF(COUNTIF('4x100R'!$D$6:$D$45,'申込書(確認用)'!$C34)=0,"","〇"))</f>
        <v/>
      </c>
      <c r="L34" s="171"/>
      <c r="M34" s="105">
        <f>男子!U26</f>
        <v>0</v>
      </c>
      <c r="O34" s="38">
        <f t="shared" si="1"/>
        <v>21</v>
      </c>
      <c r="P34" s="159" t="str">
        <f>IF(選手登録!M36="","",選手登録!M36)</f>
        <v/>
      </c>
      <c r="Q34" s="150"/>
      <c r="R34" s="91" t="str">
        <f>IF(選手登録!N36="","",選手登録!N36)</f>
        <v/>
      </c>
      <c r="S34" s="180" t="str">
        <f>IF(選手登録!O36="","",選手登録!O36)</f>
        <v/>
      </c>
      <c r="T34" s="181"/>
      <c r="U34" s="182"/>
      <c r="V34" s="148" t="str">
        <f>IF(選手登録!P36="","",選手登録!P36)</f>
        <v/>
      </c>
      <c r="W34" s="150"/>
      <c r="X34" s="42" t="str">
        <f>IF(選手登録!Q36="","",選手登録!Q36)</f>
        <v/>
      </c>
      <c r="Y34" s="148" t="str">
        <f>(IF(女子!H26="","","/"&amp;女子!$H$5))&amp;(IF(女子!I26="","","/"&amp;女子!$I$5))&amp;(IF(女子!J26="","","/"&amp;女子!$J$5))&amp;(IF(女子!K26="","","/"&amp;女子!$K$5))&amp;(IF(女子!L26="","","/"&amp;女子!$L$5))&amp;(IF(女子!M26="","","/"&amp;女子!$M$5))&amp;(IF(女子!N26="","","/"&amp;女子!$N$5))&amp;(IF(女子!O26="","","/"&amp;女子!$O$5))&amp;(IF(女子!P26="","","/"&amp;女子!$P$5))&amp;(IF(女子!Q26="","","/"&amp;女子!$Q$5))&amp;(IF(女子!R26="","","/"&amp;女子!$R$5))&amp;(IF(女子!S26="","","/"&amp;女子!$S$5))</f>
        <v/>
      </c>
      <c r="Z34" s="149"/>
      <c r="AA34" s="150"/>
      <c r="AB34" s="47" t="str">
        <f>IF($R34="","",IF(COUNTIF('4x100R'!$K$6:$K$45,'申込書(確認用)'!$R34)=0,"","〇"))</f>
        <v/>
      </c>
      <c r="AC34" s="125">
        <f>女子!T26</f>
        <v>0</v>
      </c>
    </row>
    <row r="35" spans="1:29">
      <c r="A35" s="38">
        <f t="shared" si="0"/>
        <v>22</v>
      </c>
      <c r="B35" s="88" t="str">
        <f>IF(選手登録!D37="","",選手登録!D37)</f>
        <v/>
      </c>
      <c r="C35" s="87" t="str">
        <f>IF(選手登録!E37="","",選手登録!E37)</f>
        <v/>
      </c>
      <c r="D35" s="39" t="str">
        <f>IF(選手登録!F37="","",選手登録!F37)</f>
        <v/>
      </c>
      <c r="E35" s="186" t="str">
        <f>IF(選手登録!G37="","",選手登録!G37)</f>
        <v/>
      </c>
      <c r="F35" s="187"/>
      <c r="G35" s="48" t="str">
        <f>IF(選手登録!H37="","",選手登録!H37)</f>
        <v/>
      </c>
      <c r="H35" s="148" t="str">
        <f>(IF(男子!H27="","","/"&amp;男子!$H$5))&amp;(IF(男子!I27="","","/"&amp;男子!$I$5))&amp;(IF(男子!J27="","","/"&amp;男子!$J$5))&amp;(IF(男子!K27="","","/"&amp;男子!$K$5))&amp;(IF(男子!M27="","","/"&amp;男子!$M$5))&amp;(IF(男子!N27="","","/"&amp;男子!$N$5))&amp;(IF(男子!O27="","","/"&amp;男子!$O$5))&amp;(IF(男子!P27="","","/"&amp;男子!$P$5))&amp;(IF(男子!Q27="","","/"&amp;男子!$Q$5))&amp;(IF(男子!R27="","","/"&amp;男子!$R$5))&amp;(IF(男子!S27="","","/"&amp;男子!$S$5))&amp;(IF(男子!T27="","","/"&amp;男子!$T$5))</f>
        <v/>
      </c>
      <c r="I35" s="149"/>
      <c r="J35" s="150"/>
      <c r="K35" s="170" t="str">
        <f>IF($C35="","",IF(COUNTIF('4x100R'!$D$6:$D$45,'申込書(確認用)'!$C35)=0,"","〇"))</f>
        <v/>
      </c>
      <c r="L35" s="171"/>
      <c r="M35" s="105">
        <f>男子!U27</f>
        <v>0</v>
      </c>
      <c r="O35" s="38">
        <f t="shared" si="1"/>
        <v>22</v>
      </c>
      <c r="P35" s="159" t="str">
        <f>IF(選手登録!M37="","",選手登録!M37)</f>
        <v/>
      </c>
      <c r="Q35" s="150"/>
      <c r="R35" s="91" t="str">
        <f>IF(選手登録!N37="","",選手登録!N37)</f>
        <v/>
      </c>
      <c r="S35" s="180" t="str">
        <f>IF(選手登録!O37="","",選手登録!O37)</f>
        <v/>
      </c>
      <c r="T35" s="181"/>
      <c r="U35" s="182"/>
      <c r="V35" s="148" t="str">
        <f>IF(選手登録!P37="","",選手登録!P37)</f>
        <v/>
      </c>
      <c r="W35" s="150"/>
      <c r="X35" s="42" t="str">
        <f>IF(選手登録!Q37="","",選手登録!Q37)</f>
        <v/>
      </c>
      <c r="Y35" s="148" t="str">
        <f>(IF(女子!H27="","","/"&amp;女子!$H$5))&amp;(IF(女子!I27="","","/"&amp;女子!$I$5))&amp;(IF(女子!J27="","","/"&amp;女子!$J$5))&amp;(IF(女子!K27="","","/"&amp;女子!$K$5))&amp;(IF(女子!L27="","","/"&amp;女子!$L$5))&amp;(IF(女子!M27="","","/"&amp;女子!$M$5))&amp;(IF(女子!N27="","","/"&amp;女子!$N$5))&amp;(IF(女子!O27="","","/"&amp;女子!$O$5))&amp;(IF(女子!P27="","","/"&amp;女子!$P$5))&amp;(IF(女子!Q27="","","/"&amp;女子!$Q$5))&amp;(IF(女子!R27="","","/"&amp;女子!$R$5))&amp;(IF(女子!S27="","","/"&amp;女子!$S$5))</f>
        <v/>
      </c>
      <c r="Z35" s="149"/>
      <c r="AA35" s="150"/>
      <c r="AB35" s="47" t="str">
        <f>IF($R35="","",IF(COUNTIF('4x100R'!$K$6:$K$45,'申込書(確認用)'!$R35)=0,"","〇"))</f>
        <v/>
      </c>
      <c r="AC35" s="125">
        <f>女子!T27</f>
        <v>0</v>
      </c>
    </row>
    <row r="36" spans="1:29">
      <c r="A36" s="38">
        <f t="shared" si="0"/>
        <v>23</v>
      </c>
      <c r="B36" s="88" t="str">
        <f>IF(選手登録!D38="","",選手登録!D38)</f>
        <v/>
      </c>
      <c r="C36" s="87" t="str">
        <f>IF(選手登録!E38="","",選手登録!E38)</f>
        <v/>
      </c>
      <c r="D36" s="39" t="str">
        <f>IF(選手登録!F38="","",選手登録!F38)</f>
        <v/>
      </c>
      <c r="E36" s="186" t="str">
        <f>IF(選手登録!G38="","",選手登録!G38)</f>
        <v/>
      </c>
      <c r="F36" s="187"/>
      <c r="G36" s="48" t="str">
        <f>IF(選手登録!H38="","",選手登録!H38)</f>
        <v/>
      </c>
      <c r="H36" s="148" t="str">
        <f>(IF(男子!H28="","","/"&amp;男子!$H$5))&amp;(IF(男子!I28="","","/"&amp;男子!$I$5))&amp;(IF(男子!J28="","","/"&amp;男子!$J$5))&amp;(IF(男子!K28="","","/"&amp;男子!$K$5))&amp;(IF(男子!M28="","","/"&amp;男子!$M$5))&amp;(IF(男子!N28="","","/"&amp;男子!$N$5))&amp;(IF(男子!O28="","","/"&amp;男子!$O$5))&amp;(IF(男子!P28="","","/"&amp;男子!$P$5))&amp;(IF(男子!Q28="","","/"&amp;男子!$Q$5))&amp;(IF(男子!R28="","","/"&amp;男子!$R$5))&amp;(IF(男子!S28="","","/"&amp;男子!$S$5))&amp;(IF(男子!T28="","","/"&amp;男子!$T$5))</f>
        <v/>
      </c>
      <c r="I36" s="149"/>
      <c r="J36" s="150"/>
      <c r="K36" s="170" t="str">
        <f>IF($C36="","",IF(COUNTIF('4x100R'!$D$6:$D$45,'申込書(確認用)'!$C36)=0,"","〇"))</f>
        <v/>
      </c>
      <c r="L36" s="171"/>
      <c r="M36" s="105">
        <f>男子!U28</f>
        <v>0</v>
      </c>
      <c r="O36" s="38">
        <f t="shared" si="1"/>
        <v>23</v>
      </c>
      <c r="P36" s="159" t="str">
        <f>IF(選手登録!M38="","",選手登録!M38)</f>
        <v/>
      </c>
      <c r="Q36" s="150"/>
      <c r="R36" s="91" t="str">
        <f>IF(選手登録!N38="","",選手登録!N38)</f>
        <v/>
      </c>
      <c r="S36" s="180" t="str">
        <f>IF(選手登録!O38="","",選手登録!O38)</f>
        <v/>
      </c>
      <c r="T36" s="181"/>
      <c r="U36" s="182"/>
      <c r="V36" s="148" t="str">
        <f>IF(選手登録!P38="","",選手登録!P38)</f>
        <v/>
      </c>
      <c r="W36" s="150"/>
      <c r="X36" s="42" t="str">
        <f>IF(選手登録!Q38="","",選手登録!Q38)</f>
        <v/>
      </c>
      <c r="Y36" s="148" t="str">
        <f>(IF(女子!H28="","","/"&amp;女子!$H$5))&amp;(IF(女子!I28="","","/"&amp;女子!$I$5))&amp;(IF(女子!J28="","","/"&amp;女子!$J$5))&amp;(IF(女子!K28="","","/"&amp;女子!$K$5))&amp;(IF(女子!L28="","","/"&amp;女子!$L$5))&amp;(IF(女子!M28="","","/"&amp;女子!$M$5))&amp;(IF(女子!N28="","","/"&amp;女子!$N$5))&amp;(IF(女子!O28="","","/"&amp;女子!$O$5))&amp;(IF(女子!P28="","","/"&amp;女子!$P$5))&amp;(IF(女子!Q28="","","/"&amp;女子!$Q$5))&amp;(IF(女子!R28="","","/"&amp;女子!$R$5))&amp;(IF(女子!S28="","","/"&amp;女子!$S$5))</f>
        <v/>
      </c>
      <c r="Z36" s="149"/>
      <c r="AA36" s="150"/>
      <c r="AB36" s="47" t="str">
        <f>IF($R36="","",IF(COUNTIF('4x100R'!$K$6:$K$45,'申込書(確認用)'!$R36)=0,"","〇"))</f>
        <v/>
      </c>
      <c r="AC36" s="125">
        <f>女子!T28</f>
        <v>0</v>
      </c>
    </row>
    <row r="37" spans="1:29">
      <c r="A37" s="38">
        <f t="shared" si="0"/>
        <v>24</v>
      </c>
      <c r="B37" s="88" t="str">
        <f>IF(選手登録!D39="","",選手登録!D39)</f>
        <v/>
      </c>
      <c r="C37" s="87" t="str">
        <f>IF(選手登録!E39="","",選手登録!E39)</f>
        <v/>
      </c>
      <c r="D37" s="39" t="str">
        <f>IF(選手登録!F39="","",選手登録!F39)</f>
        <v/>
      </c>
      <c r="E37" s="186" t="str">
        <f>IF(選手登録!G39="","",選手登録!G39)</f>
        <v/>
      </c>
      <c r="F37" s="187"/>
      <c r="G37" s="48" t="str">
        <f>IF(選手登録!H39="","",選手登録!H39)</f>
        <v/>
      </c>
      <c r="H37" s="148" t="str">
        <f>(IF(男子!H29="","","/"&amp;男子!$H$5))&amp;(IF(男子!I29="","","/"&amp;男子!$I$5))&amp;(IF(男子!J29="","","/"&amp;男子!$J$5))&amp;(IF(男子!K29="","","/"&amp;男子!$K$5))&amp;(IF(男子!M29="","","/"&amp;男子!$M$5))&amp;(IF(男子!N29="","","/"&amp;男子!$N$5))&amp;(IF(男子!O29="","","/"&amp;男子!$O$5))&amp;(IF(男子!P29="","","/"&amp;男子!$P$5))&amp;(IF(男子!Q29="","","/"&amp;男子!$Q$5))&amp;(IF(男子!R29="","","/"&amp;男子!$R$5))&amp;(IF(男子!S29="","","/"&amp;男子!$S$5))&amp;(IF(男子!T29="","","/"&amp;男子!$T$5))</f>
        <v/>
      </c>
      <c r="I37" s="149"/>
      <c r="J37" s="150"/>
      <c r="K37" s="170" t="str">
        <f>IF($C37="","",IF(COUNTIF('4x100R'!$D$6:$D$45,'申込書(確認用)'!$C37)=0,"","〇"))</f>
        <v/>
      </c>
      <c r="L37" s="171"/>
      <c r="M37" s="105">
        <f>男子!U29</f>
        <v>0</v>
      </c>
      <c r="O37" s="38">
        <f t="shared" si="1"/>
        <v>24</v>
      </c>
      <c r="P37" s="159" t="str">
        <f>IF(選手登録!M39="","",選手登録!M39)</f>
        <v/>
      </c>
      <c r="Q37" s="150"/>
      <c r="R37" s="91" t="str">
        <f>IF(選手登録!N39="","",選手登録!N39)</f>
        <v/>
      </c>
      <c r="S37" s="180" t="str">
        <f>IF(選手登録!O39="","",選手登録!O39)</f>
        <v/>
      </c>
      <c r="T37" s="181"/>
      <c r="U37" s="182"/>
      <c r="V37" s="148" t="str">
        <f>IF(選手登録!P39="","",選手登録!P39)</f>
        <v/>
      </c>
      <c r="W37" s="150"/>
      <c r="X37" s="42" t="str">
        <f>IF(選手登録!Q39="","",選手登録!Q39)</f>
        <v/>
      </c>
      <c r="Y37" s="148" t="str">
        <f>(IF(女子!H29="","","/"&amp;女子!$H$5))&amp;(IF(女子!I29="","","/"&amp;女子!$I$5))&amp;(IF(女子!J29="","","/"&amp;女子!$J$5))&amp;(IF(女子!K29="","","/"&amp;女子!$K$5))&amp;(IF(女子!L29="","","/"&amp;女子!$L$5))&amp;(IF(女子!M29="","","/"&amp;女子!$M$5))&amp;(IF(女子!N29="","","/"&amp;女子!$N$5))&amp;(IF(女子!O29="","","/"&amp;女子!$O$5))&amp;(IF(女子!P29="","","/"&amp;女子!$P$5))&amp;(IF(女子!Q29="","","/"&amp;女子!$Q$5))&amp;(IF(女子!R29="","","/"&amp;女子!$R$5))&amp;(IF(女子!S29="","","/"&amp;女子!$S$5))</f>
        <v/>
      </c>
      <c r="Z37" s="149"/>
      <c r="AA37" s="150"/>
      <c r="AB37" s="47" t="str">
        <f>IF($R37="","",IF(COUNTIF('4x100R'!$K$6:$K$45,'申込書(確認用)'!$R37)=0,"","〇"))</f>
        <v/>
      </c>
      <c r="AC37" s="125">
        <f>女子!T29</f>
        <v>0</v>
      </c>
    </row>
    <row r="38" spans="1:29">
      <c r="A38" s="38">
        <f t="shared" si="0"/>
        <v>25</v>
      </c>
      <c r="B38" s="88" t="str">
        <f>IF(選手登録!D40="","",選手登録!D40)</f>
        <v/>
      </c>
      <c r="C38" s="87" t="str">
        <f>IF(選手登録!E40="","",選手登録!E40)</f>
        <v/>
      </c>
      <c r="D38" s="39" t="str">
        <f>IF(選手登録!F40="","",選手登録!F40)</f>
        <v/>
      </c>
      <c r="E38" s="186" t="str">
        <f>IF(選手登録!G40="","",選手登録!G40)</f>
        <v/>
      </c>
      <c r="F38" s="187"/>
      <c r="G38" s="48" t="str">
        <f>IF(選手登録!H40="","",選手登録!H40)</f>
        <v/>
      </c>
      <c r="H38" s="148" t="str">
        <f>(IF(男子!H30="","","/"&amp;男子!$H$5))&amp;(IF(男子!I30="","","/"&amp;男子!$I$5))&amp;(IF(男子!J30="","","/"&amp;男子!$J$5))&amp;(IF(男子!K30="","","/"&amp;男子!$K$5))&amp;(IF(男子!M30="","","/"&amp;男子!$M$5))&amp;(IF(男子!N30="","","/"&amp;男子!$N$5))&amp;(IF(男子!O30="","","/"&amp;男子!$O$5))&amp;(IF(男子!P30="","","/"&amp;男子!$P$5))&amp;(IF(男子!Q30="","","/"&amp;男子!$Q$5))&amp;(IF(男子!R30="","","/"&amp;男子!$R$5))&amp;(IF(男子!S30="","","/"&amp;男子!$S$5))&amp;(IF(男子!T30="","","/"&amp;男子!$T$5))</f>
        <v/>
      </c>
      <c r="I38" s="149"/>
      <c r="J38" s="150"/>
      <c r="K38" s="170" t="str">
        <f>IF($C38="","",IF(COUNTIF('4x100R'!$D$6:$D$45,'申込書(確認用)'!$C38)=0,"","〇"))</f>
        <v/>
      </c>
      <c r="L38" s="171"/>
      <c r="M38" s="105">
        <f>男子!U30</f>
        <v>0</v>
      </c>
      <c r="O38" s="38">
        <f t="shared" si="1"/>
        <v>25</v>
      </c>
      <c r="P38" s="159" t="str">
        <f>IF(選手登録!M40="","",選手登録!M40)</f>
        <v/>
      </c>
      <c r="Q38" s="150"/>
      <c r="R38" s="91" t="str">
        <f>IF(選手登録!N40="","",選手登録!N40)</f>
        <v/>
      </c>
      <c r="S38" s="180" t="str">
        <f>IF(選手登録!O40="","",選手登録!O40)</f>
        <v/>
      </c>
      <c r="T38" s="181"/>
      <c r="U38" s="182"/>
      <c r="V38" s="148" t="str">
        <f>IF(選手登録!P40="","",選手登録!P40)</f>
        <v/>
      </c>
      <c r="W38" s="150"/>
      <c r="X38" s="42" t="str">
        <f>IF(選手登録!Q40="","",選手登録!Q40)</f>
        <v/>
      </c>
      <c r="Y38" s="148" t="str">
        <f>(IF(女子!H30="","","/"&amp;女子!$H$5))&amp;(IF(女子!I30="","","/"&amp;女子!$I$5))&amp;(IF(女子!J30="","","/"&amp;女子!$J$5))&amp;(IF(女子!K30="","","/"&amp;女子!$K$5))&amp;(IF(女子!L30="","","/"&amp;女子!$L$5))&amp;(IF(女子!M30="","","/"&amp;女子!$M$5))&amp;(IF(女子!N30="","","/"&amp;女子!$N$5))&amp;(IF(女子!O30="","","/"&amp;女子!$O$5))&amp;(IF(女子!P30="","","/"&amp;女子!$P$5))&amp;(IF(女子!Q30="","","/"&amp;女子!$Q$5))&amp;(IF(女子!R30="","","/"&amp;女子!$R$5))&amp;(IF(女子!S30="","","/"&amp;女子!$S$5))</f>
        <v/>
      </c>
      <c r="Z38" s="149"/>
      <c r="AA38" s="150"/>
      <c r="AB38" s="47" t="str">
        <f>IF($R38="","",IF(COUNTIF('4x100R'!$K$6:$K$45,'申込書(確認用)'!$R38)=0,"","〇"))</f>
        <v/>
      </c>
      <c r="AC38" s="125">
        <f>女子!T30</f>
        <v>0</v>
      </c>
    </row>
    <row r="39" spans="1:29">
      <c r="A39" s="38">
        <f t="shared" si="0"/>
        <v>26</v>
      </c>
      <c r="B39" s="88" t="str">
        <f>IF(選手登録!D41="","",選手登録!D41)</f>
        <v/>
      </c>
      <c r="C39" s="87" t="str">
        <f>IF(選手登録!E41="","",選手登録!E41)</f>
        <v/>
      </c>
      <c r="D39" s="39" t="str">
        <f>IF(選手登録!F41="","",選手登録!F41)</f>
        <v/>
      </c>
      <c r="E39" s="186" t="str">
        <f>IF(選手登録!G41="","",選手登録!G41)</f>
        <v/>
      </c>
      <c r="F39" s="187"/>
      <c r="G39" s="48" t="str">
        <f>IF(選手登録!H41="","",選手登録!H41)</f>
        <v/>
      </c>
      <c r="H39" s="148" t="str">
        <f>(IF(男子!H31="","","/"&amp;男子!$H$5))&amp;(IF(男子!I31="","","/"&amp;男子!$I$5))&amp;(IF(男子!J31="","","/"&amp;男子!$J$5))&amp;(IF(男子!K31="","","/"&amp;男子!$K$5))&amp;(IF(男子!M31="","","/"&amp;男子!$M$5))&amp;(IF(男子!N31="","","/"&amp;男子!$N$5))&amp;(IF(男子!O31="","","/"&amp;男子!$O$5))&amp;(IF(男子!P31="","","/"&amp;男子!$P$5))&amp;(IF(男子!Q31="","","/"&amp;男子!$Q$5))&amp;(IF(男子!R31="","","/"&amp;男子!$R$5))&amp;(IF(男子!S31="","","/"&amp;男子!$S$5))&amp;(IF(男子!T31="","","/"&amp;男子!$T$5))</f>
        <v/>
      </c>
      <c r="I39" s="149"/>
      <c r="J39" s="150"/>
      <c r="K39" s="170" t="str">
        <f>IF($C39="","",IF(COUNTIF('4x100R'!$D$6:$D$45,'申込書(確認用)'!$C39)=0,"","〇"))</f>
        <v/>
      </c>
      <c r="L39" s="171"/>
      <c r="M39" s="105">
        <f>男子!U31</f>
        <v>0</v>
      </c>
      <c r="O39" s="38">
        <f t="shared" si="1"/>
        <v>26</v>
      </c>
      <c r="P39" s="159" t="str">
        <f>IF(選手登録!M41="","",選手登録!M41)</f>
        <v/>
      </c>
      <c r="Q39" s="150"/>
      <c r="R39" s="91" t="str">
        <f>IF(選手登録!N41="","",選手登録!N41)</f>
        <v/>
      </c>
      <c r="S39" s="180" t="str">
        <f>IF(選手登録!O41="","",選手登録!O41)</f>
        <v/>
      </c>
      <c r="T39" s="181"/>
      <c r="U39" s="182"/>
      <c r="V39" s="148" t="str">
        <f>IF(選手登録!P41="","",選手登録!P41)</f>
        <v/>
      </c>
      <c r="W39" s="150"/>
      <c r="X39" s="42" t="str">
        <f>IF(選手登録!Q41="","",選手登録!Q41)</f>
        <v/>
      </c>
      <c r="Y39" s="148" t="str">
        <f>(IF(女子!H31="","","/"&amp;女子!$H$5))&amp;(IF(女子!I31="","","/"&amp;女子!$I$5))&amp;(IF(女子!J31="","","/"&amp;女子!$J$5))&amp;(IF(女子!K31="","","/"&amp;女子!$K$5))&amp;(IF(女子!L31="","","/"&amp;女子!$L$5))&amp;(IF(女子!M31="","","/"&amp;女子!$M$5))&amp;(IF(女子!N31="","","/"&amp;女子!$N$5))&amp;(IF(女子!O31="","","/"&amp;女子!$O$5))&amp;(IF(女子!P31="","","/"&amp;女子!$P$5))&amp;(IF(女子!Q31="","","/"&amp;女子!$Q$5))&amp;(IF(女子!R31="","","/"&amp;女子!$R$5))&amp;(IF(女子!S31="","","/"&amp;女子!$S$5))</f>
        <v/>
      </c>
      <c r="Z39" s="149"/>
      <c r="AA39" s="150"/>
      <c r="AB39" s="47" t="str">
        <f>IF($R39="","",IF(COUNTIF('4x100R'!$K$6:$K$45,'申込書(確認用)'!$R39)=0,"","〇"))</f>
        <v/>
      </c>
      <c r="AC39" s="125">
        <f>女子!T31</f>
        <v>0</v>
      </c>
    </row>
    <row r="40" spans="1:29">
      <c r="A40" s="38">
        <f t="shared" si="0"/>
        <v>27</v>
      </c>
      <c r="B40" s="88" t="str">
        <f>IF(選手登録!D42="","",選手登録!D42)</f>
        <v/>
      </c>
      <c r="C40" s="87" t="str">
        <f>IF(選手登録!E42="","",選手登録!E42)</f>
        <v/>
      </c>
      <c r="D40" s="39" t="str">
        <f>IF(選手登録!F42="","",選手登録!F42)</f>
        <v/>
      </c>
      <c r="E40" s="186" t="str">
        <f>IF(選手登録!G42="","",選手登録!G42)</f>
        <v/>
      </c>
      <c r="F40" s="187"/>
      <c r="G40" s="48" t="str">
        <f>IF(選手登録!H42="","",選手登録!H42)</f>
        <v/>
      </c>
      <c r="H40" s="148" t="str">
        <f>(IF(男子!H32="","","/"&amp;男子!$H$5))&amp;(IF(男子!I32="","","/"&amp;男子!$I$5))&amp;(IF(男子!J32="","","/"&amp;男子!$J$5))&amp;(IF(男子!K32="","","/"&amp;男子!$K$5))&amp;(IF(男子!M32="","","/"&amp;男子!$M$5))&amp;(IF(男子!N32="","","/"&amp;男子!$N$5))&amp;(IF(男子!O32="","","/"&amp;男子!$O$5))&amp;(IF(男子!P32="","","/"&amp;男子!$P$5))&amp;(IF(男子!Q32="","","/"&amp;男子!$Q$5))&amp;(IF(男子!R32="","","/"&amp;男子!$R$5))&amp;(IF(男子!S32="","","/"&amp;男子!$S$5))&amp;(IF(男子!T32="","","/"&amp;男子!$T$5))</f>
        <v/>
      </c>
      <c r="I40" s="149"/>
      <c r="J40" s="150"/>
      <c r="K40" s="170" t="str">
        <f>IF($C40="","",IF(COUNTIF('4x100R'!$D$6:$D$45,'申込書(確認用)'!$C40)=0,"","〇"))</f>
        <v/>
      </c>
      <c r="L40" s="171"/>
      <c r="M40" s="105">
        <f>男子!U32</f>
        <v>0</v>
      </c>
      <c r="O40" s="38">
        <f t="shared" si="1"/>
        <v>27</v>
      </c>
      <c r="P40" s="159" t="str">
        <f>IF(選手登録!M42="","",選手登録!M42)</f>
        <v/>
      </c>
      <c r="Q40" s="150"/>
      <c r="R40" s="91" t="str">
        <f>IF(選手登録!N42="","",選手登録!N42)</f>
        <v/>
      </c>
      <c r="S40" s="180" t="str">
        <f>IF(選手登録!O42="","",選手登録!O42)</f>
        <v/>
      </c>
      <c r="T40" s="181"/>
      <c r="U40" s="182"/>
      <c r="V40" s="148" t="str">
        <f>IF(選手登録!P42="","",選手登録!P42)</f>
        <v/>
      </c>
      <c r="W40" s="150"/>
      <c r="X40" s="42" t="str">
        <f>IF(選手登録!Q42="","",選手登録!Q42)</f>
        <v/>
      </c>
      <c r="Y40" s="148" t="str">
        <f>(IF(女子!H32="","","/"&amp;女子!$H$5))&amp;(IF(女子!I32="","","/"&amp;女子!$I$5))&amp;(IF(女子!J32="","","/"&amp;女子!$J$5))&amp;(IF(女子!K32="","","/"&amp;女子!$K$5))&amp;(IF(女子!L32="","","/"&amp;女子!$L$5))&amp;(IF(女子!M32="","","/"&amp;女子!$M$5))&amp;(IF(女子!N32="","","/"&amp;女子!$N$5))&amp;(IF(女子!O32="","","/"&amp;女子!$O$5))&amp;(IF(女子!P32="","","/"&amp;女子!$P$5))&amp;(IF(女子!Q32="","","/"&amp;女子!$Q$5))&amp;(IF(女子!R32="","","/"&amp;女子!$R$5))&amp;(IF(女子!S32="","","/"&amp;女子!$S$5))</f>
        <v/>
      </c>
      <c r="Z40" s="149"/>
      <c r="AA40" s="150"/>
      <c r="AB40" s="47" t="str">
        <f>IF($R40="","",IF(COUNTIF('4x100R'!$K$6:$K$45,'申込書(確認用)'!$R40)=0,"","〇"))</f>
        <v/>
      </c>
      <c r="AC40" s="125">
        <f>女子!T32</f>
        <v>0</v>
      </c>
    </row>
    <row r="41" spans="1:29">
      <c r="A41" s="38">
        <f t="shared" si="0"/>
        <v>28</v>
      </c>
      <c r="B41" s="88" t="str">
        <f>IF(選手登録!D43="","",選手登録!D43)</f>
        <v/>
      </c>
      <c r="C41" s="87" t="str">
        <f>IF(選手登録!E43="","",選手登録!E43)</f>
        <v/>
      </c>
      <c r="D41" s="39" t="str">
        <f>IF(選手登録!F43="","",選手登録!F43)</f>
        <v/>
      </c>
      <c r="E41" s="186" t="str">
        <f>IF(選手登録!G43="","",選手登録!G43)</f>
        <v/>
      </c>
      <c r="F41" s="187"/>
      <c r="G41" s="48" t="str">
        <f>IF(選手登録!H43="","",選手登録!H43)</f>
        <v/>
      </c>
      <c r="H41" s="148" t="str">
        <f>(IF(男子!H33="","","/"&amp;男子!$H$5))&amp;(IF(男子!I33="","","/"&amp;男子!$I$5))&amp;(IF(男子!J33="","","/"&amp;男子!$J$5))&amp;(IF(男子!K33="","","/"&amp;男子!$K$5))&amp;(IF(男子!M33="","","/"&amp;男子!$M$5))&amp;(IF(男子!N33="","","/"&amp;男子!$N$5))&amp;(IF(男子!O33="","","/"&amp;男子!$O$5))&amp;(IF(男子!P33="","","/"&amp;男子!$P$5))&amp;(IF(男子!Q33="","","/"&amp;男子!$Q$5))&amp;(IF(男子!R33="","","/"&amp;男子!$R$5))&amp;(IF(男子!S33="","","/"&amp;男子!$S$5))&amp;(IF(男子!T33="","","/"&amp;男子!$T$5))</f>
        <v/>
      </c>
      <c r="I41" s="149"/>
      <c r="J41" s="150"/>
      <c r="K41" s="170" t="str">
        <f>IF($C41="","",IF(COUNTIF('4x100R'!$D$6:$D$45,'申込書(確認用)'!$C41)=0,"","〇"))</f>
        <v/>
      </c>
      <c r="L41" s="171"/>
      <c r="M41" s="105">
        <f>男子!U33</f>
        <v>0</v>
      </c>
      <c r="O41" s="38">
        <f t="shared" si="1"/>
        <v>28</v>
      </c>
      <c r="P41" s="159" t="str">
        <f>IF(選手登録!M43="","",選手登録!M43)</f>
        <v/>
      </c>
      <c r="Q41" s="150"/>
      <c r="R41" s="91" t="str">
        <f>IF(選手登録!N43="","",選手登録!N43)</f>
        <v/>
      </c>
      <c r="S41" s="180" t="str">
        <f>IF(選手登録!O43="","",選手登録!O43)</f>
        <v/>
      </c>
      <c r="T41" s="181"/>
      <c r="U41" s="182"/>
      <c r="V41" s="148" t="str">
        <f>IF(選手登録!P43="","",選手登録!P43)</f>
        <v/>
      </c>
      <c r="W41" s="150"/>
      <c r="X41" s="42" t="str">
        <f>IF(選手登録!Q43="","",選手登録!Q43)</f>
        <v/>
      </c>
      <c r="Y41" s="148" t="str">
        <f>(IF(女子!H33="","","/"&amp;女子!$H$5))&amp;(IF(女子!I33="","","/"&amp;女子!$I$5))&amp;(IF(女子!J33="","","/"&amp;女子!$J$5))&amp;(IF(女子!K33="","","/"&amp;女子!$K$5))&amp;(IF(女子!L33="","","/"&amp;女子!$L$5))&amp;(IF(女子!M33="","","/"&amp;女子!$M$5))&amp;(IF(女子!N33="","","/"&amp;女子!$N$5))&amp;(IF(女子!O33="","","/"&amp;女子!$O$5))&amp;(IF(女子!P33="","","/"&amp;女子!$P$5))&amp;(IF(女子!Q33="","","/"&amp;女子!$Q$5))&amp;(IF(女子!R33="","","/"&amp;女子!$R$5))&amp;(IF(女子!S33="","","/"&amp;女子!$S$5))</f>
        <v/>
      </c>
      <c r="Z41" s="149"/>
      <c r="AA41" s="150"/>
      <c r="AB41" s="47" t="str">
        <f>IF($R41="","",IF(COUNTIF('4x100R'!$K$6:$K$45,'申込書(確認用)'!$R41)=0,"","〇"))</f>
        <v/>
      </c>
      <c r="AC41" s="125">
        <f>女子!T33</f>
        <v>0</v>
      </c>
    </row>
    <row r="42" spans="1:29">
      <c r="A42" s="38">
        <f t="shared" si="0"/>
        <v>29</v>
      </c>
      <c r="B42" s="88" t="str">
        <f>IF(選手登録!D44="","",選手登録!D44)</f>
        <v/>
      </c>
      <c r="C42" s="87" t="str">
        <f>IF(選手登録!E44="","",選手登録!E44)</f>
        <v/>
      </c>
      <c r="D42" s="39" t="str">
        <f>IF(選手登録!F44="","",選手登録!F44)</f>
        <v/>
      </c>
      <c r="E42" s="186" t="str">
        <f>IF(選手登録!G44="","",選手登録!G44)</f>
        <v/>
      </c>
      <c r="F42" s="187"/>
      <c r="G42" s="48" t="str">
        <f>IF(選手登録!H44="","",選手登録!H44)</f>
        <v/>
      </c>
      <c r="H42" s="148" t="str">
        <f>(IF(男子!H34="","","/"&amp;男子!$H$5))&amp;(IF(男子!I34="","","/"&amp;男子!$I$5))&amp;(IF(男子!J34="","","/"&amp;男子!$J$5))&amp;(IF(男子!K34="","","/"&amp;男子!$K$5))&amp;(IF(男子!M34="","","/"&amp;男子!$M$5))&amp;(IF(男子!N34="","","/"&amp;男子!$N$5))&amp;(IF(男子!O34="","","/"&amp;男子!$O$5))&amp;(IF(男子!P34="","","/"&amp;男子!$P$5))&amp;(IF(男子!Q34="","","/"&amp;男子!$Q$5))&amp;(IF(男子!R34="","","/"&amp;男子!$R$5))&amp;(IF(男子!S34="","","/"&amp;男子!$S$5))&amp;(IF(男子!T34="","","/"&amp;男子!$T$5))</f>
        <v/>
      </c>
      <c r="I42" s="149"/>
      <c r="J42" s="150"/>
      <c r="K42" s="170" t="str">
        <f>IF($C42="","",IF(COUNTIF('4x100R'!$D$6:$D$45,'申込書(確認用)'!$C42)=0,"","〇"))</f>
        <v/>
      </c>
      <c r="L42" s="171"/>
      <c r="M42" s="105">
        <f>男子!U34</f>
        <v>0</v>
      </c>
      <c r="O42" s="38">
        <f t="shared" si="1"/>
        <v>29</v>
      </c>
      <c r="P42" s="159" t="str">
        <f>IF(選手登録!M44="","",選手登録!M44)</f>
        <v/>
      </c>
      <c r="Q42" s="150"/>
      <c r="R42" s="91" t="str">
        <f>IF(選手登録!N44="","",選手登録!N44)</f>
        <v/>
      </c>
      <c r="S42" s="180" t="str">
        <f>IF(選手登録!O44="","",選手登録!O44)</f>
        <v/>
      </c>
      <c r="T42" s="181"/>
      <c r="U42" s="182"/>
      <c r="V42" s="148" t="str">
        <f>IF(選手登録!P44="","",選手登録!P44)</f>
        <v/>
      </c>
      <c r="W42" s="150"/>
      <c r="X42" s="42" t="str">
        <f>IF(選手登録!Q44="","",選手登録!Q44)</f>
        <v/>
      </c>
      <c r="Y42" s="148" t="str">
        <f>(IF(女子!H34="","","/"&amp;女子!$H$5))&amp;(IF(女子!I34="","","/"&amp;女子!$I$5))&amp;(IF(女子!J34="","","/"&amp;女子!$J$5))&amp;(IF(女子!K34="","","/"&amp;女子!$K$5))&amp;(IF(女子!L34="","","/"&amp;女子!$L$5))&amp;(IF(女子!M34="","","/"&amp;女子!$M$5))&amp;(IF(女子!N34="","","/"&amp;女子!$N$5))&amp;(IF(女子!O34="","","/"&amp;女子!$O$5))&amp;(IF(女子!P34="","","/"&amp;女子!$P$5))&amp;(IF(女子!Q34="","","/"&amp;女子!$Q$5))&amp;(IF(女子!R34="","","/"&amp;女子!$R$5))&amp;(IF(女子!S34="","","/"&amp;女子!$S$5))</f>
        <v/>
      </c>
      <c r="Z42" s="149"/>
      <c r="AA42" s="150"/>
      <c r="AB42" s="47" t="str">
        <f>IF($R42="","",IF(COUNTIF('4x100R'!$K$6:$K$45,'申込書(確認用)'!$R42)=0,"","〇"))</f>
        <v/>
      </c>
      <c r="AC42" s="125">
        <f>女子!T34</f>
        <v>0</v>
      </c>
    </row>
    <row r="43" spans="1:29">
      <c r="A43" s="38">
        <f t="shared" si="0"/>
        <v>30</v>
      </c>
      <c r="B43" s="88" t="str">
        <f>IF(選手登録!D45="","",選手登録!D45)</f>
        <v/>
      </c>
      <c r="C43" s="87" t="str">
        <f>IF(選手登録!E45="","",選手登録!E45)</f>
        <v/>
      </c>
      <c r="D43" s="39" t="str">
        <f>IF(選手登録!F45="","",選手登録!F45)</f>
        <v/>
      </c>
      <c r="E43" s="186" t="str">
        <f>IF(選手登録!G45="","",選手登録!G45)</f>
        <v/>
      </c>
      <c r="F43" s="187"/>
      <c r="G43" s="48" t="str">
        <f>IF(選手登録!H45="","",選手登録!H45)</f>
        <v/>
      </c>
      <c r="H43" s="148" t="str">
        <f>(IF(男子!H35="","","/"&amp;男子!$H$5))&amp;(IF(男子!I35="","","/"&amp;男子!$I$5))&amp;(IF(男子!J35="","","/"&amp;男子!$J$5))&amp;(IF(男子!K35="","","/"&amp;男子!$K$5))&amp;(IF(男子!M35="","","/"&amp;男子!$M$5))&amp;(IF(男子!N35="","","/"&amp;男子!$N$5))&amp;(IF(男子!O35="","","/"&amp;男子!$O$5))&amp;(IF(男子!P35="","","/"&amp;男子!$P$5))&amp;(IF(男子!Q35="","","/"&amp;男子!$Q$5))&amp;(IF(男子!R35="","","/"&amp;男子!$R$5))&amp;(IF(男子!S35="","","/"&amp;男子!$S$5))&amp;(IF(男子!T35="","","/"&amp;男子!$T$5))</f>
        <v/>
      </c>
      <c r="I43" s="149"/>
      <c r="J43" s="150"/>
      <c r="K43" s="170" t="str">
        <f>IF($C43="","",IF(COUNTIF('4x100R'!$D$6:$D$45,'申込書(確認用)'!$C43)=0,"","〇"))</f>
        <v/>
      </c>
      <c r="L43" s="171"/>
      <c r="M43" s="105">
        <f>男子!U35</f>
        <v>0</v>
      </c>
      <c r="O43" s="38">
        <f t="shared" si="1"/>
        <v>30</v>
      </c>
      <c r="P43" s="159" t="str">
        <f>IF(選手登録!M45="","",選手登録!M45)</f>
        <v/>
      </c>
      <c r="Q43" s="150"/>
      <c r="R43" s="92" t="str">
        <f>IF(選手登録!N45="","",選手登録!N45)</f>
        <v/>
      </c>
      <c r="S43" s="180" t="str">
        <f>IF(選手登録!O45="","",選手登録!O45)</f>
        <v/>
      </c>
      <c r="T43" s="181"/>
      <c r="U43" s="182"/>
      <c r="V43" s="148" t="str">
        <f>IF(選手登録!P45="","",選手登録!P45)</f>
        <v/>
      </c>
      <c r="W43" s="150"/>
      <c r="X43" s="54" t="str">
        <f>IF(選手登録!Q45="","",選手登録!Q45)</f>
        <v/>
      </c>
      <c r="Y43" s="148" t="str">
        <f>(IF(女子!H35="","","/"&amp;女子!$H$5))&amp;(IF(女子!I35="","","/"&amp;女子!$I$5))&amp;(IF(女子!J35="","","/"&amp;女子!$J$5))&amp;(IF(女子!K35="","","/"&amp;女子!$K$5))&amp;(IF(女子!L35="","","/"&amp;女子!$L$5))&amp;(IF(女子!M35="","","/"&amp;女子!$M$5))&amp;(IF(女子!N35="","","/"&amp;女子!$N$5))&amp;(IF(女子!O35="","","/"&amp;女子!$O$5))&amp;(IF(女子!P35="","","/"&amp;女子!$P$5))&amp;(IF(女子!Q35="","","/"&amp;女子!$Q$5))&amp;(IF(女子!R35="","","/"&amp;女子!$R$5))&amp;(IF(女子!S35="","","/"&amp;女子!$S$5))</f>
        <v/>
      </c>
      <c r="Z43" s="149"/>
      <c r="AA43" s="150"/>
      <c r="AB43" s="55" t="str">
        <f>IF($R43="","",IF(COUNTIF('4x100R'!$K$6:$K$45,'申込書(確認用)'!$R43)=0,"","〇"))</f>
        <v/>
      </c>
      <c r="AC43" s="125">
        <f>女子!T35</f>
        <v>0</v>
      </c>
    </row>
    <row r="44" spans="1:29">
      <c r="A44" s="38">
        <f t="shared" si="0"/>
        <v>31</v>
      </c>
      <c r="B44" s="88" t="str">
        <f>IF(選手登録!D46="","",選手登録!D46)</f>
        <v/>
      </c>
      <c r="C44" s="87" t="str">
        <f>IF(選手登録!E46="","",選手登録!E46)</f>
        <v/>
      </c>
      <c r="D44" s="39" t="str">
        <f>IF(選手登録!F46="","",選手登録!F46)</f>
        <v/>
      </c>
      <c r="E44" s="186" t="str">
        <f>IF(選手登録!G46="","",選手登録!G46)</f>
        <v/>
      </c>
      <c r="F44" s="187"/>
      <c r="G44" s="48" t="str">
        <f>IF(選手登録!H46="","",選手登録!H46)</f>
        <v/>
      </c>
      <c r="H44" s="148" t="str">
        <f>(IF(男子!H36="","","/"&amp;男子!$H$5))&amp;(IF(男子!I36="","","/"&amp;男子!$I$5))&amp;(IF(男子!J36="","","/"&amp;男子!$J$5))&amp;(IF(男子!K36="","","/"&amp;男子!$K$5))&amp;(IF(男子!M36="","","/"&amp;男子!$M$5))&amp;(IF(男子!N36="","","/"&amp;男子!$N$5))&amp;(IF(男子!O36="","","/"&amp;男子!$O$5))&amp;(IF(男子!P36="","","/"&amp;男子!$P$5))&amp;(IF(男子!Q36="","","/"&amp;男子!$Q$5))&amp;(IF(男子!R36="","","/"&amp;男子!$R$5))&amp;(IF(男子!S36="","","/"&amp;男子!$S$5))&amp;(IF(男子!T36="","","/"&amp;男子!$T$5))</f>
        <v/>
      </c>
      <c r="I44" s="149"/>
      <c r="J44" s="150"/>
      <c r="K44" s="170" t="str">
        <f>IF($C44="","",IF(COUNTIF('4x100R'!$D$6:$D$45,'申込書(確認用)'!$C44)=0,"","〇"))</f>
        <v/>
      </c>
      <c r="L44" s="171"/>
      <c r="M44" s="105">
        <f>男子!U36</f>
        <v>0</v>
      </c>
      <c r="O44" s="38">
        <f t="shared" si="1"/>
        <v>31</v>
      </c>
      <c r="P44" s="159" t="str">
        <f>IF(選手登録!M46="","",選手登録!M46)</f>
        <v/>
      </c>
      <c r="Q44" s="150"/>
      <c r="R44" s="92" t="str">
        <f>IF(選手登録!N46="","",選手登録!N46)</f>
        <v/>
      </c>
      <c r="S44" s="180" t="str">
        <f>IF(選手登録!O46="","",選手登録!O46)</f>
        <v/>
      </c>
      <c r="T44" s="181"/>
      <c r="U44" s="182"/>
      <c r="V44" s="148" t="str">
        <f>IF(選手登録!P46="","",選手登録!P46)</f>
        <v/>
      </c>
      <c r="W44" s="150"/>
      <c r="X44" s="54" t="str">
        <f>IF(選手登録!Q46="","",選手登録!Q46)</f>
        <v/>
      </c>
      <c r="Y44" s="148" t="str">
        <f>(IF(女子!H36="","","/"&amp;女子!$H$5))&amp;(IF(女子!I36="","","/"&amp;女子!$I$5))&amp;(IF(女子!J36="","","/"&amp;女子!$J$5))&amp;(IF(女子!K36="","","/"&amp;女子!$K$5))&amp;(IF(女子!L36="","","/"&amp;女子!$L$5))&amp;(IF(女子!M36="","","/"&amp;女子!$M$5))&amp;(IF(女子!N36="","","/"&amp;女子!$N$5))&amp;(IF(女子!O36="","","/"&amp;女子!$O$5))&amp;(IF(女子!P36="","","/"&amp;女子!$P$5))&amp;(IF(女子!Q36="","","/"&amp;女子!$Q$5))&amp;(IF(女子!R36="","","/"&amp;女子!$R$5))&amp;(IF(女子!S36="","","/"&amp;女子!$S$5))</f>
        <v/>
      </c>
      <c r="Z44" s="149"/>
      <c r="AA44" s="150"/>
      <c r="AB44" s="55" t="str">
        <f>IF($R44="","",IF(COUNTIF('4x100R'!$K$6:$K$45,'申込書(確認用)'!$R44)=0,"","〇"))</f>
        <v/>
      </c>
      <c r="AC44" s="125">
        <f>女子!T36</f>
        <v>0</v>
      </c>
    </row>
    <row r="45" spans="1:29">
      <c r="A45" s="38">
        <f t="shared" si="0"/>
        <v>32</v>
      </c>
      <c r="B45" s="88" t="str">
        <f>IF(選手登録!D47="","",選手登録!D47)</f>
        <v/>
      </c>
      <c r="C45" s="87" t="str">
        <f>IF(選手登録!E47="","",選手登録!E47)</f>
        <v/>
      </c>
      <c r="D45" s="39" t="str">
        <f>IF(選手登録!F47="","",選手登録!F47)</f>
        <v/>
      </c>
      <c r="E45" s="186" t="str">
        <f>IF(選手登録!G47="","",選手登録!G47)</f>
        <v/>
      </c>
      <c r="F45" s="187"/>
      <c r="G45" s="48" t="str">
        <f>IF(選手登録!H47="","",選手登録!H47)</f>
        <v/>
      </c>
      <c r="H45" s="148" t="str">
        <f>(IF(男子!H37="","","/"&amp;男子!$H$5))&amp;(IF(男子!I37="","","/"&amp;男子!$I$5))&amp;(IF(男子!J37="","","/"&amp;男子!$J$5))&amp;(IF(男子!K37="","","/"&amp;男子!$K$5))&amp;(IF(男子!M37="","","/"&amp;男子!$M$5))&amp;(IF(男子!N37="","","/"&amp;男子!$N$5))&amp;(IF(男子!O37="","","/"&amp;男子!$O$5))&amp;(IF(男子!P37="","","/"&amp;男子!$P$5))&amp;(IF(男子!Q37="","","/"&amp;男子!$Q$5))&amp;(IF(男子!R37="","","/"&amp;男子!$R$5))&amp;(IF(男子!S37="","","/"&amp;男子!$S$5))&amp;(IF(男子!T37="","","/"&amp;男子!$T$5))</f>
        <v/>
      </c>
      <c r="I45" s="149"/>
      <c r="J45" s="150"/>
      <c r="K45" s="170" t="str">
        <f>IF($C45="","",IF(COUNTIF('4x100R'!$D$6:$D$45,'申込書(確認用)'!$C45)=0,"","〇"))</f>
        <v/>
      </c>
      <c r="L45" s="171"/>
      <c r="M45" s="105">
        <f>男子!U37</f>
        <v>0</v>
      </c>
      <c r="O45" s="38">
        <f t="shared" si="1"/>
        <v>32</v>
      </c>
      <c r="P45" s="159" t="str">
        <f>IF(選手登録!M47="","",選手登録!M47)</f>
        <v/>
      </c>
      <c r="Q45" s="150"/>
      <c r="R45" s="92" t="str">
        <f>IF(選手登録!N47="","",選手登録!N47)</f>
        <v/>
      </c>
      <c r="S45" s="180" t="str">
        <f>IF(選手登録!O47="","",選手登録!O47)</f>
        <v/>
      </c>
      <c r="T45" s="181"/>
      <c r="U45" s="182"/>
      <c r="V45" s="148" t="str">
        <f>IF(選手登録!P47="","",選手登録!P47)</f>
        <v/>
      </c>
      <c r="W45" s="150"/>
      <c r="X45" s="54" t="str">
        <f>IF(選手登録!Q47="","",選手登録!Q47)</f>
        <v/>
      </c>
      <c r="Y45" s="148" t="str">
        <f>(IF(女子!H37="","","/"&amp;女子!$H$5))&amp;(IF(女子!I37="","","/"&amp;女子!$I$5))&amp;(IF(女子!J37="","","/"&amp;女子!$J$5))&amp;(IF(女子!K37="","","/"&amp;女子!$K$5))&amp;(IF(女子!L37="","","/"&amp;女子!$L$5))&amp;(IF(女子!M37="","","/"&amp;女子!$M$5))&amp;(IF(女子!N37="","","/"&amp;女子!$N$5))&amp;(IF(女子!O37="","","/"&amp;女子!$O$5))&amp;(IF(女子!P37="","","/"&amp;女子!$P$5))&amp;(IF(女子!Q37="","","/"&amp;女子!$Q$5))&amp;(IF(女子!R37="","","/"&amp;女子!$R$5))&amp;(IF(女子!S37="","","/"&amp;女子!$S$5))</f>
        <v/>
      </c>
      <c r="Z45" s="149"/>
      <c r="AA45" s="150"/>
      <c r="AB45" s="55" t="str">
        <f>IF($R45="","",IF(COUNTIF('4x100R'!$K$6:$K$45,'申込書(確認用)'!$R45)=0,"","〇"))</f>
        <v/>
      </c>
      <c r="AC45" s="125">
        <f>女子!T37</f>
        <v>0</v>
      </c>
    </row>
    <row r="46" spans="1:29">
      <c r="A46" s="38">
        <f t="shared" si="0"/>
        <v>33</v>
      </c>
      <c r="B46" s="88" t="str">
        <f>IF(選手登録!D48="","",選手登録!D48)</f>
        <v/>
      </c>
      <c r="C46" s="87" t="str">
        <f>IF(選手登録!E48="","",選手登録!E48)</f>
        <v/>
      </c>
      <c r="D46" s="39" t="str">
        <f>IF(選手登録!F48="","",選手登録!F48)</f>
        <v/>
      </c>
      <c r="E46" s="186" t="str">
        <f>IF(選手登録!G48="","",選手登録!G48)</f>
        <v/>
      </c>
      <c r="F46" s="187"/>
      <c r="G46" s="48" t="str">
        <f>IF(選手登録!H48="","",選手登録!H48)</f>
        <v/>
      </c>
      <c r="H46" s="148" t="str">
        <f>(IF(男子!H38="","","/"&amp;男子!$H$5))&amp;(IF(男子!I38="","","/"&amp;男子!$I$5))&amp;(IF(男子!J38="","","/"&amp;男子!$J$5))&amp;(IF(男子!K38="","","/"&amp;男子!$K$5))&amp;(IF(男子!M38="","","/"&amp;男子!$M$5))&amp;(IF(男子!N38="","","/"&amp;男子!$N$5))&amp;(IF(男子!O38="","","/"&amp;男子!$O$5))&amp;(IF(男子!P38="","","/"&amp;男子!$P$5))&amp;(IF(男子!Q38="","","/"&amp;男子!$Q$5))&amp;(IF(男子!R38="","","/"&amp;男子!$R$5))&amp;(IF(男子!S38="","","/"&amp;男子!$S$5))&amp;(IF(男子!T38="","","/"&amp;男子!$T$5))</f>
        <v/>
      </c>
      <c r="I46" s="149"/>
      <c r="J46" s="150"/>
      <c r="K46" s="170" t="str">
        <f>IF($C46="","",IF(COUNTIF('4x100R'!$D$6:$D$45,'申込書(確認用)'!$C46)=0,"","〇"))</f>
        <v/>
      </c>
      <c r="L46" s="171"/>
      <c r="M46" s="105">
        <f>男子!U38</f>
        <v>0</v>
      </c>
      <c r="O46" s="38">
        <f t="shared" si="1"/>
        <v>33</v>
      </c>
      <c r="P46" s="159" t="str">
        <f>IF(選手登録!M48="","",選手登録!M48)</f>
        <v/>
      </c>
      <c r="Q46" s="150"/>
      <c r="R46" s="92" t="str">
        <f>IF(選手登録!N48="","",選手登録!N48)</f>
        <v/>
      </c>
      <c r="S46" s="180" t="str">
        <f>IF(選手登録!O48="","",選手登録!O48)</f>
        <v/>
      </c>
      <c r="T46" s="181"/>
      <c r="U46" s="182"/>
      <c r="V46" s="148" t="str">
        <f>IF(選手登録!P48="","",選手登録!P48)</f>
        <v/>
      </c>
      <c r="W46" s="150"/>
      <c r="X46" s="54" t="str">
        <f>IF(選手登録!Q48="","",選手登録!Q48)</f>
        <v/>
      </c>
      <c r="Y46" s="148" t="str">
        <f>(IF(女子!H38="","","/"&amp;女子!$H$5))&amp;(IF(女子!I38="","","/"&amp;女子!$I$5))&amp;(IF(女子!J38="","","/"&amp;女子!$J$5))&amp;(IF(女子!K38="","","/"&amp;女子!$K$5))&amp;(IF(女子!L38="","","/"&amp;女子!$L$5))&amp;(IF(女子!M38="","","/"&amp;女子!$M$5))&amp;(IF(女子!N38="","","/"&amp;女子!$N$5))&amp;(IF(女子!O38="","","/"&amp;女子!$O$5))&amp;(IF(女子!P38="","","/"&amp;女子!$P$5))&amp;(IF(女子!Q38="","","/"&amp;女子!$Q$5))&amp;(IF(女子!R38="","","/"&amp;女子!$R$5))&amp;(IF(女子!S38="","","/"&amp;女子!$S$5))</f>
        <v/>
      </c>
      <c r="Z46" s="149"/>
      <c r="AA46" s="150"/>
      <c r="AB46" s="55" t="str">
        <f>IF($R46="","",IF(COUNTIF('4x100R'!$K$6:$K$45,'申込書(確認用)'!$R46)=0,"","〇"))</f>
        <v/>
      </c>
      <c r="AC46" s="125">
        <f>女子!T38</f>
        <v>0</v>
      </c>
    </row>
    <row r="47" spans="1:29">
      <c r="A47" s="38">
        <f t="shared" si="0"/>
        <v>34</v>
      </c>
      <c r="B47" s="88" t="str">
        <f>IF(選手登録!D49="","",選手登録!D49)</f>
        <v/>
      </c>
      <c r="C47" s="87" t="str">
        <f>IF(選手登録!E49="","",選手登録!E49)</f>
        <v/>
      </c>
      <c r="D47" s="39" t="str">
        <f>IF(選手登録!F49="","",選手登録!F49)</f>
        <v/>
      </c>
      <c r="E47" s="186" t="str">
        <f>IF(選手登録!G49="","",選手登録!G49)</f>
        <v/>
      </c>
      <c r="F47" s="187"/>
      <c r="G47" s="48" t="str">
        <f>IF(選手登録!H49="","",選手登録!H49)</f>
        <v/>
      </c>
      <c r="H47" s="148" t="str">
        <f>(IF(男子!H39="","","/"&amp;男子!$H$5))&amp;(IF(男子!I39="","","/"&amp;男子!$I$5))&amp;(IF(男子!J39="","","/"&amp;男子!$J$5))&amp;(IF(男子!K39="","","/"&amp;男子!$K$5))&amp;(IF(男子!M39="","","/"&amp;男子!$M$5))&amp;(IF(男子!N39="","","/"&amp;男子!$N$5))&amp;(IF(男子!O39="","","/"&amp;男子!$O$5))&amp;(IF(男子!P39="","","/"&amp;男子!$P$5))&amp;(IF(男子!Q39="","","/"&amp;男子!$Q$5))&amp;(IF(男子!R39="","","/"&amp;男子!$R$5))&amp;(IF(男子!S39="","","/"&amp;男子!$S$5))&amp;(IF(男子!T39="","","/"&amp;男子!$T$5))</f>
        <v/>
      </c>
      <c r="I47" s="149"/>
      <c r="J47" s="150"/>
      <c r="K47" s="170" t="str">
        <f>IF($C47="","",IF(COUNTIF('4x100R'!$D$6:$D$45,'申込書(確認用)'!$C47)=0,"","〇"))</f>
        <v/>
      </c>
      <c r="L47" s="171"/>
      <c r="M47" s="105">
        <f>男子!U39</f>
        <v>0</v>
      </c>
      <c r="O47" s="38">
        <f t="shared" si="1"/>
        <v>34</v>
      </c>
      <c r="P47" s="159" t="str">
        <f>IF(選手登録!M49="","",選手登録!M49)</f>
        <v/>
      </c>
      <c r="Q47" s="150"/>
      <c r="R47" s="92" t="str">
        <f>IF(選手登録!N49="","",選手登録!N49)</f>
        <v/>
      </c>
      <c r="S47" s="180" t="str">
        <f>IF(選手登録!O49="","",選手登録!O49)</f>
        <v/>
      </c>
      <c r="T47" s="181"/>
      <c r="U47" s="182"/>
      <c r="V47" s="148" t="str">
        <f>IF(選手登録!P49="","",選手登録!P49)</f>
        <v/>
      </c>
      <c r="W47" s="150"/>
      <c r="X47" s="54" t="str">
        <f>IF(選手登録!Q49="","",選手登録!Q49)</f>
        <v/>
      </c>
      <c r="Y47" s="148" t="str">
        <f>(IF(女子!H39="","","/"&amp;女子!$H$5))&amp;(IF(女子!I39="","","/"&amp;女子!$I$5))&amp;(IF(女子!J39="","","/"&amp;女子!$J$5))&amp;(IF(女子!K39="","","/"&amp;女子!$K$5))&amp;(IF(女子!L39="","","/"&amp;女子!$L$5))&amp;(IF(女子!M39="","","/"&amp;女子!$M$5))&amp;(IF(女子!N39="","","/"&amp;女子!$N$5))&amp;(IF(女子!O39="","","/"&amp;女子!$O$5))&amp;(IF(女子!P39="","","/"&amp;女子!$P$5))&amp;(IF(女子!Q39="","","/"&amp;女子!$Q$5))&amp;(IF(女子!R39="","","/"&amp;女子!$R$5))&amp;(IF(女子!S39="","","/"&amp;女子!$S$5))</f>
        <v/>
      </c>
      <c r="Z47" s="149"/>
      <c r="AA47" s="150"/>
      <c r="AB47" s="55" t="str">
        <f>IF($R47="","",IF(COUNTIF('4x100R'!$K$6:$K$45,'申込書(確認用)'!$R47)=0,"","〇"))</f>
        <v/>
      </c>
      <c r="AC47" s="125">
        <f>女子!T39</f>
        <v>0</v>
      </c>
    </row>
    <row r="48" spans="1:29">
      <c r="A48" s="38">
        <f t="shared" si="0"/>
        <v>35</v>
      </c>
      <c r="B48" s="88" t="str">
        <f>IF(選手登録!D50="","",選手登録!D50)</f>
        <v/>
      </c>
      <c r="C48" s="87" t="str">
        <f>IF(選手登録!E50="","",選手登録!E50)</f>
        <v/>
      </c>
      <c r="D48" s="39" t="str">
        <f>IF(選手登録!F50="","",選手登録!F50)</f>
        <v/>
      </c>
      <c r="E48" s="186" t="str">
        <f>IF(選手登録!G50="","",選手登録!G50)</f>
        <v/>
      </c>
      <c r="F48" s="187"/>
      <c r="G48" s="48" t="str">
        <f>IF(選手登録!H50="","",選手登録!H50)</f>
        <v/>
      </c>
      <c r="H48" s="148" t="str">
        <f>(IF(男子!H40="","","/"&amp;男子!$H$5))&amp;(IF(男子!I40="","","/"&amp;男子!$I$5))&amp;(IF(男子!J40="","","/"&amp;男子!$J$5))&amp;(IF(男子!K40="","","/"&amp;男子!$K$5))&amp;(IF(男子!M40="","","/"&amp;男子!$M$5))&amp;(IF(男子!N40="","","/"&amp;男子!$N$5))&amp;(IF(男子!O40="","","/"&amp;男子!$O$5))&amp;(IF(男子!P40="","","/"&amp;男子!$P$5))&amp;(IF(男子!Q40="","","/"&amp;男子!$Q$5))&amp;(IF(男子!R40="","","/"&amp;男子!$R$5))&amp;(IF(男子!S40="","","/"&amp;男子!$S$5))&amp;(IF(男子!T40="","","/"&amp;男子!$T$5))</f>
        <v/>
      </c>
      <c r="I48" s="149"/>
      <c r="J48" s="150"/>
      <c r="K48" s="170" t="str">
        <f>IF($C48="","",IF(COUNTIF('4x100R'!$D$6:$D$45,'申込書(確認用)'!$C48)=0,"","〇"))</f>
        <v/>
      </c>
      <c r="L48" s="171"/>
      <c r="M48" s="105">
        <f>男子!U40</f>
        <v>0</v>
      </c>
      <c r="O48" s="38">
        <f t="shared" si="1"/>
        <v>35</v>
      </c>
      <c r="P48" s="159" t="str">
        <f>IF(選手登録!M50="","",選手登録!M50)</f>
        <v/>
      </c>
      <c r="Q48" s="150"/>
      <c r="R48" s="92" t="str">
        <f>IF(選手登録!N50="","",選手登録!N50)</f>
        <v/>
      </c>
      <c r="S48" s="180" t="str">
        <f>IF(選手登録!O50="","",選手登録!O50)</f>
        <v/>
      </c>
      <c r="T48" s="181"/>
      <c r="U48" s="182"/>
      <c r="V48" s="148" t="str">
        <f>IF(選手登録!P50="","",選手登録!P50)</f>
        <v/>
      </c>
      <c r="W48" s="150"/>
      <c r="X48" s="54" t="str">
        <f>IF(選手登録!Q50="","",選手登録!Q50)</f>
        <v/>
      </c>
      <c r="Y48" s="148" t="str">
        <f>(IF(女子!H40="","","/"&amp;女子!$H$5))&amp;(IF(女子!I40="","","/"&amp;女子!$I$5))&amp;(IF(女子!J40="","","/"&amp;女子!$J$5))&amp;(IF(女子!K40="","","/"&amp;女子!$K$5))&amp;(IF(女子!L40="","","/"&amp;女子!$L$5))&amp;(IF(女子!M40="","","/"&amp;女子!$M$5))&amp;(IF(女子!N40="","","/"&amp;女子!$N$5))&amp;(IF(女子!O40="","","/"&amp;女子!$O$5))&amp;(IF(女子!P40="","","/"&amp;女子!$P$5))&amp;(IF(女子!Q40="","","/"&amp;女子!$Q$5))&amp;(IF(女子!R40="","","/"&amp;女子!$R$5))&amp;(IF(女子!S40="","","/"&amp;女子!$S$5))</f>
        <v/>
      </c>
      <c r="Z48" s="149"/>
      <c r="AA48" s="150"/>
      <c r="AB48" s="55" t="str">
        <f>IF($R48="","",IF(COUNTIF('4x100R'!$K$6:$K$45,'申込書(確認用)'!$R48)=0,"","〇"))</f>
        <v/>
      </c>
      <c r="AC48" s="125">
        <f>女子!T40</f>
        <v>0</v>
      </c>
    </row>
    <row r="49" spans="1:29">
      <c r="A49" s="38">
        <f t="shared" si="0"/>
        <v>36</v>
      </c>
      <c r="B49" s="88" t="str">
        <f>IF(選手登録!D51="","",選手登録!D51)</f>
        <v/>
      </c>
      <c r="C49" s="87" t="str">
        <f>IF(選手登録!E51="","",選手登録!E51)</f>
        <v/>
      </c>
      <c r="D49" s="39" t="str">
        <f>IF(選手登録!F51="","",選手登録!F51)</f>
        <v/>
      </c>
      <c r="E49" s="186" t="str">
        <f>IF(選手登録!G51="","",選手登録!G51)</f>
        <v/>
      </c>
      <c r="F49" s="187"/>
      <c r="G49" s="48" t="str">
        <f>IF(選手登録!H51="","",選手登録!H51)</f>
        <v/>
      </c>
      <c r="H49" s="148" t="str">
        <f>(IF(男子!H41="","","/"&amp;男子!$H$5))&amp;(IF(男子!I41="","","/"&amp;男子!$I$5))&amp;(IF(男子!J41="","","/"&amp;男子!$J$5))&amp;(IF(男子!K41="","","/"&amp;男子!$K$5))&amp;(IF(男子!M41="","","/"&amp;男子!$M$5))&amp;(IF(男子!N41="","","/"&amp;男子!$N$5))&amp;(IF(男子!O41="","","/"&amp;男子!$O$5))&amp;(IF(男子!P41="","","/"&amp;男子!$P$5))&amp;(IF(男子!Q41="","","/"&amp;男子!$Q$5))&amp;(IF(男子!R41="","","/"&amp;男子!$R$5))&amp;(IF(男子!S41="","","/"&amp;男子!$S$5))&amp;(IF(男子!T41="","","/"&amp;男子!$T$5))</f>
        <v/>
      </c>
      <c r="I49" s="149"/>
      <c r="J49" s="150"/>
      <c r="K49" s="170" t="str">
        <f>IF($C49="","",IF(COUNTIF('4x100R'!$D$6:$D$45,'申込書(確認用)'!$C49)=0,"","〇"))</f>
        <v/>
      </c>
      <c r="L49" s="171"/>
      <c r="M49" s="105">
        <f>男子!U41</f>
        <v>0</v>
      </c>
      <c r="O49" s="38">
        <f t="shared" si="1"/>
        <v>36</v>
      </c>
      <c r="P49" s="159" t="str">
        <f>IF(選手登録!M51="","",選手登録!M51)</f>
        <v/>
      </c>
      <c r="Q49" s="150"/>
      <c r="R49" s="92" t="str">
        <f>IF(選手登録!N51="","",選手登録!N51)</f>
        <v/>
      </c>
      <c r="S49" s="180" t="str">
        <f>IF(選手登録!O51="","",選手登録!O51)</f>
        <v/>
      </c>
      <c r="T49" s="181"/>
      <c r="U49" s="182"/>
      <c r="V49" s="148" t="str">
        <f>IF(選手登録!P51="","",選手登録!P51)</f>
        <v/>
      </c>
      <c r="W49" s="150"/>
      <c r="X49" s="54" t="str">
        <f>IF(選手登録!Q51="","",選手登録!Q51)</f>
        <v/>
      </c>
      <c r="Y49" s="148" t="str">
        <f>(IF(女子!H41="","","/"&amp;女子!$H$5))&amp;(IF(女子!I41="","","/"&amp;女子!$I$5))&amp;(IF(女子!J41="","","/"&amp;女子!$J$5))&amp;(IF(女子!K41="","","/"&amp;女子!$K$5))&amp;(IF(女子!L41="","","/"&amp;女子!$L$5))&amp;(IF(女子!M41="","","/"&amp;女子!$M$5))&amp;(IF(女子!N41="","","/"&amp;女子!$N$5))&amp;(IF(女子!O41="","","/"&amp;女子!$O$5))&amp;(IF(女子!P41="","","/"&amp;女子!$P$5))&amp;(IF(女子!Q41="","","/"&amp;女子!$Q$5))&amp;(IF(女子!R41="","","/"&amp;女子!$R$5))&amp;(IF(女子!S41="","","/"&amp;女子!$S$5))</f>
        <v/>
      </c>
      <c r="Z49" s="149"/>
      <c r="AA49" s="150"/>
      <c r="AB49" s="55" t="str">
        <f>IF($R49="","",IF(COUNTIF('4x100R'!$K$6:$K$45,'申込書(確認用)'!$R49)=0,"","〇"))</f>
        <v/>
      </c>
      <c r="AC49" s="125">
        <f>女子!T41</f>
        <v>0</v>
      </c>
    </row>
    <row r="50" spans="1:29">
      <c r="A50" s="38">
        <f t="shared" si="0"/>
        <v>37</v>
      </c>
      <c r="B50" s="88" t="str">
        <f>IF(選手登録!D52="","",選手登録!D52)</f>
        <v/>
      </c>
      <c r="C50" s="87" t="str">
        <f>IF(選手登録!E52="","",選手登録!E52)</f>
        <v/>
      </c>
      <c r="D50" s="39" t="str">
        <f>IF(選手登録!F52="","",選手登録!F52)</f>
        <v/>
      </c>
      <c r="E50" s="186" t="str">
        <f>IF(選手登録!G52="","",選手登録!G52)</f>
        <v/>
      </c>
      <c r="F50" s="187"/>
      <c r="G50" s="48" t="str">
        <f>IF(選手登録!H52="","",選手登録!H52)</f>
        <v/>
      </c>
      <c r="H50" s="148" t="str">
        <f>(IF(男子!H42="","","/"&amp;男子!$H$5))&amp;(IF(男子!I42="","","/"&amp;男子!$I$5))&amp;(IF(男子!J42="","","/"&amp;男子!$J$5))&amp;(IF(男子!K42="","","/"&amp;男子!$K$5))&amp;(IF(男子!M42="","","/"&amp;男子!$M$5))&amp;(IF(男子!N42="","","/"&amp;男子!$N$5))&amp;(IF(男子!O42="","","/"&amp;男子!$O$5))&amp;(IF(男子!P42="","","/"&amp;男子!$P$5))&amp;(IF(男子!Q42="","","/"&amp;男子!$Q$5))&amp;(IF(男子!R42="","","/"&amp;男子!$R$5))&amp;(IF(男子!S42="","","/"&amp;男子!$S$5))&amp;(IF(男子!T42="","","/"&amp;男子!$T$5))</f>
        <v/>
      </c>
      <c r="I50" s="149"/>
      <c r="J50" s="150"/>
      <c r="K50" s="170" t="str">
        <f>IF($C50="","",IF(COUNTIF('4x100R'!$D$6:$D$45,'申込書(確認用)'!$C50)=0,"","〇"))</f>
        <v/>
      </c>
      <c r="L50" s="171"/>
      <c r="M50" s="105">
        <f>男子!U42</f>
        <v>0</v>
      </c>
      <c r="O50" s="38">
        <f t="shared" si="1"/>
        <v>37</v>
      </c>
      <c r="P50" s="159" t="str">
        <f>IF(選手登録!M52="","",選手登録!M52)</f>
        <v/>
      </c>
      <c r="Q50" s="150"/>
      <c r="R50" s="92" t="str">
        <f>IF(選手登録!N52="","",選手登録!N52)</f>
        <v/>
      </c>
      <c r="S50" s="180" t="str">
        <f>IF(選手登録!O52="","",選手登録!O52)</f>
        <v/>
      </c>
      <c r="T50" s="181"/>
      <c r="U50" s="182"/>
      <c r="V50" s="148" t="str">
        <f>IF(選手登録!P52="","",選手登録!P52)</f>
        <v/>
      </c>
      <c r="W50" s="150"/>
      <c r="X50" s="54" t="str">
        <f>IF(選手登録!Q52="","",選手登録!Q52)</f>
        <v/>
      </c>
      <c r="Y50" s="148" t="str">
        <f>(IF(女子!H42="","","/"&amp;女子!$H$5))&amp;(IF(女子!I42="","","/"&amp;女子!$I$5))&amp;(IF(女子!J42="","","/"&amp;女子!$J$5))&amp;(IF(女子!K42="","","/"&amp;女子!$K$5))&amp;(IF(女子!L42="","","/"&amp;女子!$L$5))&amp;(IF(女子!M42="","","/"&amp;女子!$M$5))&amp;(IF(女子!N42="","","/"&amp;女子!$N$5))&amp;(IF(女子!O42="","","/"&amp;女子!$O$5))&amp;(IF(女子!P42="","","/"&amp;女子!$P$5))&amp;(IF(女子!Q42="","","/"&amp;女子!$Q$5))&amp;(IF(女子!R42="","","/"&amp;女子!$R$5))&amp;(IF(女子!S42="","","/"&amp;女子!$S$5))</f>
        <v/>
      </c>
      <c r="Z50" s="149"/>
      <c r="AA50" s="150"/>
      <c r="AB50" s="55" t="str">
        <f>IF($R50="","",IF(COUNTIF('4x100R'!$K$6:$K$45,'申込書(確認用)'!$R50)=0,"","〇"))</f>
        <v/>
      </c>
      <c r="AC50" s="125">
        <f>女子!T42</f>
        <v>0</v>
      </c>
    </row>
    <row r="51" spans="1:29">
      <c r="A51" s="38">
        <f t="shared" si="0"/>
        <v>38</v>
      </c>
      <c r="B51" s="88" t="str">
        <f>IF(選手登録!D53="","",選手登録!D53)</f>
        <v/>
      </c>
      <c r="C51" s="87" t="str">
        <f>IF(選手登録!E53="","",選手登録!E53)</f>
        <v/>
      </c>
      <c r="D51" s="39" t="str">
        <f>IF(選手登録!F53="","",選手登録!F53)</f>
        <v/>
      </c>
      <c r="E51" s="186" t="str">
        <f>IF(選手登録!G53="","",選手登録!G53)</f>
        <v/>
      </c>
      <c r="F51" s="187"/>
      <c r="G51" s="48" t="str">
        <f>IF(選手登録!H53="","",選手登録!H53)</f>
        <v/>
      </c>
      <c r="H51" s="148" t="str">
        <f>(IF(男子!H43="","","/"&amp;男子!$H$5))&amp;(IF(男子!I43="","","/"&amp;男子!$I$5))&amp;(IF(男子!J43="","","/"&amp;男子!$J$5))&amp;(IF(男子!K43="","","/"&amp;男子!$K$5))&amp;(IF(男子!M43="","","/"&amp;男子!$M$5))&amp;(IF(男子!N43="","","/"&amp;男子!$N$5))&amp;(IF(男子!O43="","","/"&amp;男子!$O$5))&amp;(IF(男子!P43="","","/"&amp;男子!$P$5))&amp;(IF(男子!Q43="","","/"&amp;男子!$Q$5))&amp;(IF(男子!R43="","","/"&amp;男子!$R$5))&amp;(IF(男子!S43="","","/"&amp;男子!$S$5))&amp;(IF(男子!T43="","","/"&amp;男子!$T$5))</f>
        <v/>
      </c>
      <c r="I51" s="149"/>
      <c r="J51" s="150"/>
      <c r="K51" s="170" t="str">
        <f>IF($C51="","",IF(COUNTIF('4x100R'!$D$6:$D$45,'申込書(確認用)'!$C51)=0,"","〇"))</f>
        <v/>
      </c>
      <c r="L51" s="171"/>
      <c r="M51" s="105">
        <f>男子!U43</f>
        <v>0</v>
      </c>
      <c r="O51" s="38">
        <f t="shared" si="1"/>
        <v>38</v>
      </c>
      <c r="P51" s="159" t="str">
        <f>IF(選手登録!M53="","",選手登録!M53)</f>
        <v/>
      </c>
      <c r="Q51" s="150"/>
      <c r="R51" s="92" t="str">
        <f>IF(選手登録!N53="","",選手登録!N53)</f>
        <v/>
      </c>
      <c r="S51" s="180" t="str">
        <f>IF(選手登録!O53="","",選手登録!O53)</f>
        <v/>
      </c>
      <c r="T51" s="181"/>
      <c r="U51" s="182"/>
      <c r="V51" s="148" t="str">
        <f>IF(選手登録!P53="","",選手登録!P53)</f>
        <v/>
      </c>
      <c r="W51" s="150"/>
      <c r="X51" s="54" t="str">
        <f>IF(選手登録!Q53="","",選手登録!Q53)</f>
        <v/>
      </c>
      <c r="Y51" s="148" t="str">
        <f>(IF(女子!H43="","","/"&amp;女子!$H$5))&amp;(IF(女子!I43="","","/"&amp;女子!$I$5))&amp;(IF(女子!J43="","","/"&amp;女子!$J$5))&amp;(IF(女子!K43="","","/"&amp;女子!$K$5))&amp;(IF(女子!L43="","","/"&amp;女子!$L$5))&amp;(IF(女子!M43="","","/"&amp;女子!$M$5))&amp;(IF(女子!N43="","","/"&amp;女子!$N$5))&amp;(IF(女子!O43="","","/"&amp;女子!$O$5))&amp;(IF(女子!P43="","","/"&amp;女子!$P$5))&amp;(IF(女子!Q43="","","/"&amp;女子!$Q$5))&amp;(IF(女子!R43="","","/"&amp;女子!$R$5))&amp;(IF(女子!S43="","","/"&amp;女子!$S$5))</f>
        <v/>
      </c>
      <c r="Z51" s="149"/>
      <c r="AA51" s="150"/>
      <c r="AB51" s="55" t="str">
        <f>IF($R51="","",IF(COUNTIF('4x100R'!$K$6:$K$45,'申込書(確認用)'!$R51)=0,"","〇"))</f>
        <v/>
      </c>
      <c r="AC51" s="125">
        <f>女子!T43</f>
        <v>0</v>
      </c>
    </row>
    <row r="52" spans="1:29">
      <c r="A52" s="38">
        <f t="shared" si="0"/>
        <v>39</v>
      </c>
      <c r="B52" s="88" t="str">
        <f>IF(選手登録!D54="","",選手登録!D54)</f>
        <v/>
      </c>
      <c r="C52" s="87" t="str">
        <f>IF(選手登録!E54="","",選手登録!E54)</f>
        <v/>
      </c>
      <c r="D52" s="39" t="str">
        <f>IF(選手登録!F54="","",選手登録!F54)</f>
        <v/>
      </c>
      <c r="E52" s="186" t="str">
        <f>IF(選手登録!G54="","",選手登録!G54)</f>
        <v/>
      </c>
      <c r="F52" s="187"/>
      <c r="G52" s="48" t="str">
        <f>IF(選手登録!H54="","",選手登録!H54)</f>
        <v/>
      </c>
      <c r="H52" s="148" t="str">
        <f>(IF(男子!H44="","","/"&amp;男子!$H$5))&amp;(IF(男子!I44="","","/"&amp;男子!$I$5))&amp;(IF(男子!J44="","","/"&amp;男子!$J$5))&amp;(IF(男子!K44="","","/"&amp;男子!$K$5))&amp;(IF(男子!M44="","","/"&amp;男子!$M$5))&amp;(IF(男子!N44="","","/"&amp;男子!$N$5))&amp;(IF(男子!O44="","","/"&amp;男子!$O$5))&amp;(IF(男子!P44="","","/"&amp;男子!$P$5))&amp;(IF(男子!Q44="","","/"&amp;男子!$Q$5))&amp;(IF(男子!R44="","","/"&amp;男子!$R$5))&amp;(IF(男子!S44="","","/"&amp;男子!$S$5))&amp;(IF(男子!T44="","","/"&amp;男子!$T$5))</f>
        <v/>
      </c>
      <c r="I52" s="149"/>
      <c r="J52" s="150"/>
      <c r="K52" s="170" t="str">
        <f>IF($C52="","",IF(COUNTIF('4x100R'!$D$6:$D$45,'申込書(確認用)'!$C52)=0,"","〇"))</f>
        <v/>
      </c>
      <c r="L52" s="171"/>
      <c r="M52" s="105">
        <f>男子!U44</f>
        <v>0</v>
      </c>
      <c r="O52" s="38">
        <f t="shared" si="1"/>
        <v>39</v>
      </c>
      <c r="P52" s="159" t="str">
        <f>IF(選手登録!M54="","",選手登録!M54)</f>
        <v/>
      </c>
      <c r="Q52" s="150"/>
      <c r="R52" s="92" t="str">
        <f>IF(選手登録!N54="","",選手登録!N54)</f>
        <v/>
      </c>
      <c r="S52" s="180" t="str">
        <f>IF(選手登録!O54="","",選手登録!O54)</f>
        <v/>
      </c>
      <c r="T52" s="181"/>
      <c r="U52" s="182"/>
      <c r="V52" s="148" t="str">
        <f>IF(選手登録!P54="","",選手登録!P54)</f>
        <v/>
      </c>
      <c r="W52" s="150"/>
      <c r="X52" s="54" t="str">
        <f>IF(選手登録!Q54="","",選手登録!Q54)</f>
        <v/>
      </c>
      <c r="Y52" s="148" t="str">
        <f>(IF(女子!H44="","","/"&amp;女子!$H$5))&amp;(IF(女子!I44="","","/"&amp;女子!$I$5))&amp;(IF(女子!J44="","","/"&amp;女子!$J$5))&amp;(IF(女子!K44="","","/"&amp;女子!$K$5))&amp;(IF(女子!L44="","","/"&amp;女子!$L$5))&amp;(IF(女子!M44="","","/"&amp;女子!$M$5))&amp;(IF(女子!N44="","","/"&amp;女子!$N$5))&amp;(IF(女子!O44="","","/"&amp;女子!$O$5))&amp;(IF(女子!P44="","","/"&amp;女子!$P$5))&amp;(IF(女子!Q44="","","/"&amp;女子!$Q$5))&amp;(IF(女子!R44="","","/"&amp;女子!$R$5))&amp;(IF(女子!S44="","","/"&amp;女子!$S$5))</f>
        <v/>
      </c>
      <c r="Z52" s="149"/>
      <c r="AA52" s="150"/>
      <c r="AB52" s="55" t="str">
        <f>IF($R52="","",IF(COUNTIF('4x100R'!$K$6:$K$45,'申込書(確認用)'!$R52)=0,"","〇"))</f>
        <v/>
      </c>
      <c r="AC52" s="125">
        <f>女子!T44</f>
        <v>0</v>
      </c>
    </row>
    <row r="53" spans="1:29">
      <c r="A53" s="38">
        <f t="shared" si="0"/>
        <v>40</v>
      </c>
      <c r="B53" s="88" t="str">
        <f>IF(選手登録!D55="","",選手登録!D55)</f>
        <v/>
      </c>
      <c r="C53" s="87" t="str">
        <f>IF(選手登録!E55="","",選手登録!E55)</f>
        <v/>
      </c>
      <c r="D53" s="39" t="str">
        <f>IF(選手登録!F55="","",選手登録!F55)</f>
        <v/>
      </c>
      <c r="E53" s="186" t="str">
        <f>IF(選手登録!G55="","",選手登録!G55)</f>
        <v/>
      </c>
      <c r="F53" s="187"/>
      <c r="G53" s="48" t="str">
        <f>IF(選手登録!H55="","",選手登録!H55)</f>
        <v/>
      </c>
      <c r="H53" s="148" t="str">
        <f>(IF(男子!H45="","","/"&amp;男子!$H$5))&amp;(IF(男子!I45="","","/"&amp;男子!$I$5))&amp;(IF(男子!J45="","","/"&amp;男子!$J$5))&amp;(IF(男子!K45="","","/"&amp;男子!$K$5))&amp;(IF(男子!M45="","","/"&amp;男子!$M$5))&amp;(IF(男子!N45="","","/"&amp;男子!$N$5))&amp;(IF(男子!O45="","","/"&amp;男子!$O$5))&amp;(IF(男子!P45="","","/"&amp;男子!$P$5))&amp;(IF(男子!Q45="","","/"&amp;男子!$Q$5))&amp;(IF(男子!R45="","","/"&amp;男子!$R$5))&amp;(IF(男子!S45="","","/"&amp;男子!$S$5))&amp;(IF(男子!T45="","","/"&amp;男子!$T$5))</f>
        <v/>
      </c>
      <c r="I53" s="149"/>
      <c r="J53" s="150"/>
      <c r="K53" s="170" t="str">
        <f>IF($C53="","",IF(COUNTIF('4x100R'!$D$6:$D$45,'申込書(確認用)'!$C53)=0,"","〇"))</f>
        <v/>
      </c>
      <c r="L53" s="171"/>
      <c r="M53" s="105">
        <f>男子!U45</f>
        <v>0</v>
      </c>
      <c r="O53" s="38">
        <f t="shared" si="1"/>
        <v>40</v>
      </c>
      <c r="P53" s="159" t="str">
        <f>IF(選手登録!M55="","",選手登録!M55)</f>
        <v/>
      </c>
      <c r="Q53" s="150"/>
      <c r="R53" s="92" t="str">
        <f>IF(選手登録!N55="","",選手登録!N55)</f>
        <v/>
      </c>
      <c r="S53" s="180" t="str">
        <f>IF(選手登録!O55="","",選手登録!O55)</f>
        <v/>
      </c>
      <c r="T53" s="181"/>
      <c r="U53" s="182"/>
      <c r="V53" s="148" t="str">
        <f>IF(選手登録!P55="","",選手登録!P55)</f>
        <v/>
      </c>
      <c r="W53" s="150"/>
      <c r="X53" s="54" t="str">
        <f>IF(選手登録!Q55="","",選手登録!Q55)</f>
        <v/>
      </c>
      <c r="Y53" s="148" t="str">
        <f>(IF(女子!H45="","","/"&amp;女子!$H$5))&amp;(IF(女子!I45="","","/"&amp;女子!$I$5))&amp;(IF(女子!J45="","","/"&amp;女子!$J$5))&amp;(IF(女子!K45="","","/"&amp;女子!$K$5))&amp;(IF(女子!L45="","","/"&amp;女子!$L$5))&amp;(IF(女子!M45="","","/"&amp;女子!$M$5))&amp;(IF(女子!N45="","","/"&amp;女子!$N$5))&amp;(IF(女子!O45="","","/"&amp;女子!$O$5))&amp;(IF(女子!P45="","","/"&amp;女子!$P$5))&amp;(IF(女子!Q45="","","/"&amp;女子!$Q$5))&amp;(IF(女子!R45="","","/"&amp;女子!$R$5))&amp;(IF(女子!S45="","","/"&amp;女子!$S$5))</f>
        <v/>
      </c>
      <c r="Z53" s="149"/>
      <c r="AA53" s="150"/>
      <c r="AB53" s="55" t="str">
        <f>IF($R53="","",IF(COUNTIF('4x100R'!$K$6:$K$45,'申込書(確認用)'!$R53)=0,"","〇"))</f>
        <v/>
      </c>
      <c r="AC53" s="125">
        <f>女子!T45</f>
        <v>0</v>
      </c>
    </row>
    <row r="54" spans="1:29">
      <c r="A54" s="38">
        <f t="shared" si="0"/>
        <v>41</v>
      </c>
      <c r="B54" s="88" t="str">
        <f>IF(選手登録!D56="","",選手登録!D56)</f>
        <v/>
      </c>
      <c r="C54" s="87" t="str">
        <f>IF(選手登録!E56="","",選手登録!E56)</f>
        <v/>
      </c>
      <c r="D54" s="39" t="str">
        <f>IF(選手登録!F56="","",選手登録!F56)</f>
        <v/>
      </c>
      <c r="E54" s="186" t="str">
        <f>IF(選手登録!G56="","",選手登録!G56)</f>
        <v/>
      </c>
      <c r="F54" s="187"/>
      <c r="G54" s="48" t="str">
        <f>IF(選手登録!H56="","",選手登録!H56)</f>
        <v/>
      </c>
      <c r="H54" s="148" t="str">
        <f>(IF(男子!H46="","","/"&amp;男子!$H$5))&amp;(IF(男子!I46="","","/"&amp;男子!$I$5))&amp;(IF(男子!J46="","","/"&amp;男子!$J$5))&amp;(IF(男子!K46="","","/"&amp;男子!$K$5))&amp;(IF(男子!M46="","","/"&amp;男子!$M$5))&amp;(IF(男子!N46="","","/"&amp;男子!$N$5))&amp;(IF(男子!O46="","","/"&amp;男子!$O$5))&amp;(IF(男子!P46="","","/"&amp;男子!$P$5))&amp;(IF(男子!Q46="","","/"&amp;男子!$Q$5))&amp;(IF(男子!R46="","","/"&amp;男子!$R$5))&amp;(IF(男子!S46="","","/"&amp;男子!$S$5))&amp;(IF(男子!T46="","","/"&amp;男子!$T$5))</f>
        <v/>
      </c>
      <c r="I54" s="149"/>
      <c r="J54" s="150"/>
      <c r="K54" s="170" t="str">
        <f>IF($C54="","",IF(COUNTIF('4x100R'!$D$6:$D$45,'申込書(確認用)'!$C54)=0,"","〇"))</f>
        <v/>
      </c>
      <c r="L54" s="171"/>
      <c r="M54" s="105">
        <f>男子!U46</f>
        <v>0</v>
      </c>
      <c r="O54" s="38">
        <f t="shared" si="1"/>
        <v>41</v>
      </c>
      <c r="P54" s="159" t="str">
        <f>IF(選手登録!M56="","",選手登録!M56)</f>
        <v/>
      </c>
      <c r="Q54" s="150"/>
      <c r="R54" s="92" t="str">
        <f>IF(選手登録!N56="","",選手登録!N56)</f>
        <v/>
      </c>
      <c r="S54" s="180" t="str">
        <f>IF(選手登録!O56="","",選手登録!O56)</f>
        <v/>
      </c>
      <c r="T54" s="181"/>
      <c r="U54" s="182"/>
      <c r="V54" s="148" t="str">
        <f>IF(選手登録!P56="","",選手登録!P56)</f>
        <v/>
      </c>
      <c r="W54" s="150"/>
      <c r="X54" s="54" t="str">
        <f>IF(選手登録!Q56="","",選手登録!Q56)</f>
        <v/>
      </c>
      <c r="Y54" s="148" t="str">
        <f>(IF(女子!H46="","","/"&amp;女子!$H$5))&amp;(IF(女子!I46="","","/"&amp;女子!$I$5))&amp;(IF(女子!J46="","","/"&amp;女子!$J$5))&amp;(IF(女子!K46="","","/"&amp;女子!$K$5))&amp;(IF(女子!L46="","","/"&amp;女子!$L$5))&amp;(IF(女子!M46="","","/"&amp;女子!$M$5))&amp;(IF(女子!N46="","","/"&amp;女子!$N$5))&amp;(IF(女子!O46="","","/"&amp;女子!$O$5))&amp;(IF(女子!P46="","","/"&amp;女子!$P$5))&amp;(IF(女子!Q46="","","/"&amp;女子!$Q$5))&amp;(IF(女子!R46="","","/"&amp;女子!$R$5))&amp;(IF(女子!S46="","","/"&amp;女子!$S$5))</f>
        <v/>
      </c>
      <c r="Z54" s="149"/>
      <c r="AA54" s="150"/>
      <c r="AB54" s="55" t="str">
        <f>IF($R54="","",IF(COUNTIF('4x100R'!$K$6:$K$45,'申込書(確認用)'!$R54)=0,"","〇"))</f>
        <v/>
      </c>
      <c r="AC54" s="125">
        <f>女子!T46</f>
        <v>0</v>
      </c>
    </row>
    <row r="55" spans="1:29">
      <c r="A55" s="38">
        <f t="shared" si="0"/>
        <v>42</v>
      </c>
      <c r="B55" s="88" t="str">
        <f>IF(選手登録!D57="","",選手登録!D57)</f>
        <v/>
      </c>
      <c r="C55" s="87" t="str">
        <f>IF(選手登録!E57="","",選手登録!E57)</f>
        <v/>
      </c>
      <c r="D55" s="39" t="str">
        <f>IF(選手登録!F57="","",選手登録!F57)</f>
        <v/>
      </c>
      <c r="E55" s="186" t="str">
        <f>IF(選手登録!G57="","",選手登録!G57)</f>
        <v/>
      </c>
      <c r="F55" s="187"/>
      <c r="G55" s="48" t="str">
        <f>IF(選手登録!H57="","",選手登録!H57)</f>
        <v/>
      </c>
      <c r="H55" s="148" t="str">
        <f>(IF(男子!H47="","","/"&amp;男子!$H$5))&amp;(IF(男子!I47="","","/"&amp;男子!$I$5))&amp;(IF(男子!J47="","","/"&amp;男子!$J$5))&amp;(IF(男子!K47="","","/"&amp;男子!$K$5))&amp;(IF(男子!M47="","","/"&amp;男子!$M$5))&amp;(IF(男子!N47="","","/"&amp;男子!$N$5))&amp;(IF(男子!O47="","","/"&amp;男子!$O$5))&amp;(IF(男子!P47="","","/"&amp;男子!$P$5))&amp;(IF(男子!Q47="","","/"&amp;男子!$Q$5))&amp;(IF(男子!R47="","","/"&amp;男子!$R$5))&amp;(IF(男子!S47="","","/"&amp;男子!$S$5))&amp;(IF(男子!T47="","","/"&amp;男子!$T$5))</f>
        <v/>
      </c>
      <c r="I55" s="149"/>
      <c r="J55" s="150"/>
      <c r="K55" s="170" t="str">
        <f>IF($C55="","",IF(COUNTIF('4x100R'!$D$6:$D$45,'申込書(確認用)'!$C55)=0,"","〇"))</f>
        <v/>
      </c>
      <c r="L55" s="171"/>
      <c r="M55" s="105">
        <f>男子!U47</f>
        <v>0</v>
      </c>
      <c r="O55" s="38">
        <f t="shared" si="1"/>
        <v>42</v>
      </c>
      <c r="P55" s="159" t="str">
        <f>IF(選手登録!M57="","",選手登録!M57)</f>
        <v/>
      </c>
      <c r="Q55" s="150"/>
      <c r="R55" s="92" t="str">
        <f>IF(選手登録!N57="","",選手登録!N57)</f>
        <v/>
      </c>
      <c r="S55" s="180" t="str">
        <f>IF(選手登録!O57="","",選手登録!O57)</f>
        <v/>
      </c>
      <c r="T55" s="181"/>
      <c r="U55" s="182"/>
      <c r="V55" s="148" t="str">
        <f>IF(選手登録!P57="","",選手登録!P57)</f>
        <v/>
      </c>
      <c r="W55" s="150"/>
      <c r="X55" s="54" t="str">
        <f>IF(選手登録!Q57="","",選手登録!Q57)</f>
        <v/>
      </c>
      <c r="Y55" s="148" t="str">
        <f>(IF(女子!H47="","","/"&amp;女子!$H$5))&amp;(IF(女子!I47="","","/"&amp;女子!$I$5))&amp;(IF(女子!J47="","","/"&amp;女子!$J$5))&amp;(IF(女子!K47="","","/"&amp;女子!$K$5))&amp;(IF(女子!L47="","","/"&amp;女子!$L$5))&amp;(IF(女子!M47="","","/"&amp;女子!$M$5))&amp;(IF(女子!N47="","","/"&amp;女子!$N$5))&amp;(IF(女子!O47="","","/"&amp;女子!$O$5))&amp;(IF(女子!P47="","","/"&amp;女子!$P$5))&amp;(IF(女子!Q47="","","/"&amp;女子!$Q$5))&amp;(IF(女子!R47="","","/"&amp;女子!$R$5))&amp;(IF(女子!S47="","","/"&amp;女子!$S$5))</f>
        <v/>
      </c>
      <c r="Z55" s="149"/>
      <c r="AA55" s="150"/>
      <c r="AB55" s="55" t="str">
        <f>IF($R55="","",IF(COUNTIF('4x100R'!$K$6:$K$45,'申込書(確認用)'!$R55)=0,"","〇"))</f>
        <v/>
      </c>
      <c r="AC55" s="125">
        <f>女子!T47</f>
        <v>0</v>
      </c>
    </row>
    <row r="56" spans="1:29">
      <c r="A56" s="38">
        <f t="shared" si="0"/>
        <v>43</v>
      </c>
      <c r="B56" s="88" t="str">
        <f>IF(選手登録!D58="","",選手登録!D58)</f>
        <v/>
      </c>
      <c r="C56" s="87" t="str">
        <f>IF(選手登録!E58="","",選手登録!E58)</f>
        <v/>
      </c>
      <c r="D56" s="39" t="str">
        <f>IF(選手登録!F58="","",選手登録!F58)</f>
        <v/>
      </c>
      <c r="E56" s="186" t="str">
        <f>IF(選手登録!G58="","",選手登録!G58)</f>
        <v/>
      </c>
      <c r="F56" s="187"/>
      <c r="G56" s="48" t="str">
        <f>IF(選手登録!H58="","",選手登録!H58)</f>
        <v/>
      </c>
      <c r="H56" s="148" t="str">
        <f>(IF(男子!H48="","","/"&amp;男子!$H$5))&amp;(IF(男子!I48="","","/"&amp;男子!$I$5))&amp;(IF(男子!J48="","","/"&amp;男子!$J$5))&amp;(IF(男子!K48="","","/"&amp;男子!$K$5))&amp;(IF(男子!M48="","","/"&amp;男子!$M$5))&amp;(IF(男子!N48="","","/"&amp;男子!$N$5))&amp;(IF(男子!O48="","","/"&amp;男子!$O$5))&amp;(IF(男子!P48="","","/"&amp;男子!$P$5))&amp;(IF(男子!Q48="","","/"&amp;男子!$Q$5))&amp;(IF(男子!R48="","","/"&amp;男子!$R$5))&amp;(IF(男子!S48="","","/"&amp;男子!$S$5))&amp;(IF(男子!T48="","","/"&amp;男子!$T$5))</f>
        <v/>
      </c>
      <c r="I56" s="149"/>
      <c r="J56" s="150"/>
      <c r="K56" s="170" t="str">
        <f>IF($C56="","",IF(COUNTIF('4x100R'!$D$6:$D$45,'申込書(確認用)'!$C56)=0,"","〇"))</f>
        <v/>
      </c>
      <c r="L56" s="171"/>
      <c r="M56" s="105">
        <f>男子!U48</f>
        <v>0</v>
      </c>
      <c r="O56" s="38">
        <f t="shared" si="1"/>
        <v>43</v>
      </c>
      <c r="P56" s="159" t="str">
        <f>IF(選手登録!M58="","",選手登録!M58)</f>
        <v/>
      </c>
      <c r="Q56" s="150"/>
      <c r="R56" s="92" t="str">
        <f>IF(選手登録!N58="","",選手登録!N58)</f>
        <v/>
      </c>
      <c r="S56" s="180" t="str">
        <f>IF(選手登録!O58="","",選手登録!O58)</f>
        <v/>
      </c>
      <c r="T56" s="181"/>
      <c r="U56" s="182"/>
      <c r="V56" s="148" t="str">
        <f>IF(選手登録!P58="","",選手登録!P58)</f>
        <v/>
      </c>
      <c r="W56" s="150"/>
      <c r="X56" s="54" t="str">
        <f>IF(選手登録!Q58="","",選手登録!Q58)</f>
        <v/>
      </c>
      <c r="Y56" s="148" t="str">
        <f>(IF(女子!H48="","","/"&amp;女子!$H$5))&amp;(IF(女子!I48="","","/"&amp;女子!$I$5))&amp;(IF(女子!J48="","","/"&amp;女子!$J$5))&amp;(IF(女子!K48="","","/"&amp;女子!$K$5))&amp;(IF(女子!L48="","","/"&amp;女子!$L$5))&amp;(IF(女子!M48="","","/"&amp;女子!$M$5))&amp;(IF(女子!N48="","","/"&amp;女子!$N$5))&amp;(IF(女子!O48="","","/"&amp;女子!$O$5))&amp;(IF(女子!P48="","","/"&amp;女子!$P$5))&amp;(IF(女子!Q48="","","/"&amp;女子!$Q$5))&amp;(IF(女子!R48="","","/"&amp;女子!$R$5))&amp;(IF(女子!S48="","","/"&amp;女子!$S$5))</f>
        <v/>
      </c>
      <c r="Z56" s="149"/>
      <c r="AA56" s="150"/>
      <c r="AB56" s="55" t="str">
        <f>IF($R56="","",IF(COUNTIF('4x100R'!$K$6:$K$45,'申込書(確認用)'!$R56)=0,"","〇"))</f>
        <v/>
      </c>
      <c r="AC56" s="125">
        <f>女子!T48</f>
        <v>0</v>
      </c>
    </row>
    <row r="57" spans="1:29">
      <c r="A57" s="38">
        <f t="shared" si="0"/>
        <v>44</v>
      </c>
      <c r="B57" s="88" t="str">
        <f>IF(選手登録!D59="","",選手登録!D59)</f>
        <v/>
      </c>
      <c r="C57" s="87" t="str">
        <f>IF(選手登録!E59="","",選手登録!E59)</f>
        <v/>
      </c>
      <c r="D57" s="39" t="str">
        <f>IF(選手登録!F59="","",選手登録!F59)</f>
        <v/>
      </c>
      <c r="E57" s="186" t="str">
        <f>IF(選手登録!G59="","",選手登録!G59)</f>
        <v/>
      </c>
      <c r="F57" s="187"/>
      <c r="G57" s="48" t="str">
        <f>IF(選手登録!H59="","",選手登録!H59)</f>
        <v/>
      </c>
      <c r="H57" s="148" t="str">
        <f>(IF(男子!H49="","","/"&amp;男子!$H$5))&amp;(IF(男子!I49="","","/"&amp;男子!$I$5))&amp;(IF(男子!J49="","","/"&amp;男子!$J$5))&amp;(IF(男子!K49="","","/"&amp;男子!$K$5))&amp;(IF(男子!M49="","","/"&amp;男子!$M$5))&amp;(IF(男子!N49="","","/"&amp;男子!$N$5))&amp;(IF(男子!O49="","","/"&amp;男子!$O$5))&amp;(IF(男子!P49="","","/"&amp;男子!$P$5))&amp;(IF(男子!Q49="","","/"&amp;男子!$Q$5))&amp;(IF(男子!R49="","","/"&amp;男子!$R$5))&amp;(IF(男子!S49="","","/"&amp;男子!$S$5))&amp;(IF(男子!T49="","","/"&amp;男子!$T$5))</f>
        <v/>
      </c>
      <c r="I57" s="149"/>
      <c r="J57" s="150"/>
      <c r="K57" s="170" t="str">
        <f>IF($C57="","",IF(COUNTIF('4x100R'!$D$6:$D$45,'申込書(確認用)'!$C57)=0,"","〇"))</f>
        <v/>
      </c>
      <c r="L57" s="171"/>
      <c r="M57" s="105">
        <f>男子!U49</f>
        <v>0</v>
      </c>
      <c r="O57" s="38">
        <f t="shared" si="1"/>
        <v>44</v>
      </c>
      <c r="P57" s="159" t="str">
        <f>IF(選手登録!M59="","",選手登録!M59)</f>
        <v/>
      </c>
      <c r="Q57" s="150"/>
      <c r="R57" s="92" t="str">
        <f>IF(選手登録!N59="","",選手登録!N59)</f>
        <v/>
      </c>
      <c r="S57" s="180" t="str">
        <f>IF(選手登録!O59="","",選手登録!O59)</f>
        <v/>
      </c>
      <c r="T57" s="181"/>
      <c r="U57" s="182"/>
      <c r="V57" s="148" t="str">
        <f>IF(選手登録!P59="","",選手登録!P59)</f>
        <v/>
      </c>
      <c r="W57" s="150"/>
      <c r="X57" s="54" t="str">
        <f>IF(選手登録!Q59="","",選手登録!Q59)</f>
        <v/>
      </c>
      <c r="Y57" s="148" t="str">
        <f>(IF(女子!H49="","","/"&amp;女子!$H$5))&amp;(IF(女子!I49="","","/"&amp;女子!$I$5))&amp;(IF(女子!J49="","","/"&amp;女子!$J$5))&amp;(IF(女子!K49="","","/"&amp;女子!$K$5))&amp;(IF(女子!L49="","","/"&amp;女子!$L$5))&amp;(IF(女子!M49="","","/"&amp;女子!$M$5))&amp;(IF(女子!N49="","","/"&amp;女子!$N$5))&amp;(IF(女子!O49="","","/"&amp;女子!$O$5))&amp;(IF(女子!P49="","","/"&amp;女子!$P$5))&amp;(IF(女子!Q49="","","/"&amp;女子!$Q$5))&amp;(IF(女子!R49="","","/"&amp;女子!$R$5))&amp;(IF(女子!S49="","","/"&amp;女子!$S$5))</f>
        <v/>
      </c>
      <c r="Z57" s="149"/>
      <c r="AA57" s="150"/>
      <c r="AB57" s="55" t="str">
        <f>IF($R57="","",IF(COUNTIF('4x100R'!$K$6:$K$45,'申込書(確認用)'!$R57)=0,"","〇"))</f>
        <v/>
      </c>
      <c r="AC57" s="125">
        <f>女子!T49</f>
        <v>0</v>
      </c>
    </row>
    <row r="58" spans="1:29">
      <c r="A58" s="38">
        <f t="shared" si="0"/>
        <v>45</v>
      </c>
      <c r="B58" s="88" t="str">
        <f>IF(選手登録!D60="","",選手登録!D60)</f>
        <v/>
      </c>
      <c r="C58" s="87" t="str">
        <f>IF(選手登録!E60="","",選手登録!E60)</f>
        <v/>
      </c>
      <c r="D58" s="39" t="str">
        <f>IF(選手登録!F60="","",選手登録!F60)</f>
        <v/>
      </c>
      <c r="E58" s="186" t="str">
        <f>IF(選手登録!G60="","",選手登録!G60)</f>
        <v/>
      </c>
      <c r="F58" s="187"/>
      <c r="G58" s="48" t="str">
        <f>IF(選手登録!H60="","",選手登録!H60)</f>
        <v/>
      </c>
      <c r="H58" s="148" t="str">
        <f>(IF(男子!H50="","","/"&amp;男子!$H$5))&amp;(IF(男子!I50="","","/"&amp;男子!$I$5))&amp;(IF(男子!J50="","","/"&amp;男子!$J$5))&amp;(IF(男子!K50="","","/"&amp;男子!$K$5))&amp;(IF(男子!M50="","","/"&amp;男子!$M$5))&amp;(IF(男子!N50="","","/"&amp;男子!$N$5))&amp;(IF(男子!O50="","","/"&amp;男子!$O$5))&amp;(IF(男子!P50="","","/"&amp;男子!$P$5))&amp;(IF(男子!Q50="","","/"&amp;男子!$Q$5))&amp;(IF(男子!R50="","","/"&amp;男子!$R$5))&amp;(IF(男子!S50="","","/"&amp;男子!$S$5))&amp;(IF(男子!T50="","","/"&amp;男子!$T$5))</f>
        <v/>
      </c>
      <c r="I58" s="149"/>
      <c r="J58" s="150"/>
      <c r="K58" s="170" t="str">
        <f>IF($C58="","",IF(COUNTIF('4x100R'!$D$6:$D$45,'申込書(確認用)'!$C58)=0,"","〇"))</f>
        <v/>
      </c>
      <c r="L58" s="171"/>
      <c r="M58" s="105">
        <f>男子!U50</f>
        <v>0</v>
      </c>
      <c r="O58" s="38">
        <f t="shared" si="1"/>
        <v>45</v>
      </c>
      <c r="P58" s="159" t="str">
        <f>IF(選手登録!M60="","",選手登録!M60)</f>
        <v/>
      </c>
      <c r="Q58" s="150"/>
      <c r="R58" s="92" t="str">
        <f>IF(選手登録!N60="","",選手登録!N60)</f>
        <v/>
      </c>
      <c r="S58" s="180" t="str">
        <f>IF(選手登録!O60="","",選手登録!O60)</f>
        <v/>
      </c>
      <c r="T58" s="181"/>
      <c r="U58" s="182"/>
      <c r="V58" s="148" t="str">
        <f>IF(選手登録!P60="","",選手登録!P60)</f>
        <v/>
      </c>
      <c r="W58" s="150"/>
      <c r="X58" s="54" t="str">
        <f>IF(選手登録!Q60="","",選手登録!Q60)</f>
        <v/>
      </c>
      <c r="Y58" s="148" t="str">
        <f>(IF(女子!H50="","","/"&amp;女子!$H$5))&amp;(IF(女子!I50="","","/"&amp;女子!$I$5))&amp;(IF(女子!J50="","","/"&amp;女子!$J$5))&amp;(IF(女子!K50="","","/"&amp;女子!$K$5))&amp;(IF(女子!L50="","","/"&amp;女子!$L$5))&amp;(IF(女子!M50="","","/"&amp;女子!$M$5))&amp;(IF(女子!N50="","","/"&amp;女子!$N$5))&amp;(IF(女子!O50="","","/"&amp;女子!$O$5))&amp;(IF(女子!P50="","","/"&amp;女子!$P$5))&amp;(IF(女子!Q50="","","/"&amp;女子!$Q$5))&amp;(IF(女子!R50="","","/"&amp;女子!$R$5))&amp;(IF(女子!S50="","","/"&amp;女子!$S$5))</f>
        <v/>
      </c>
      <c r="Z58" s="149"/>
      <c r="AA58" s="150"/>
      <c r="AB58" s="55" t="str">
        <f>IF($R58="","",IF(COUNTIF('4x100R'!$K$6:$K$45,'申込書(確認用)'!$R58)=0,"","〇"))</f>
        <v/>
      </c>
      <c r="AC58" s="125">
        <f>女子!T50</f>
        <v>0</v>
      </c>
    </row>
    <row r="59" spans="1:29">
      <c r="A59" s="38">
        <f t="shared" si="0"/>
        <v>46</v>
      </c>
      <c r="B59" s="88" t="str">
        <f>IF(選手登録!D61="","",選手登録!D61)</f>
        <v/>
      </c>
      <c r="C59" s="87" t="str">
        <f>IF(選手登録!E61="","",選手登録!E61)</f>
        <v/>
      </c>
      <c r="D59" s="39" t="str">
        <f>IF(選手登録!F61="","",選手登録!F61)</f>
        <v/>
      </c>
      <c r="E59" s="186" t="str">
        <f>IF(選手登録!G61="","",選手登録!G61)</f>
        <v/>
      </c>
      <c r="F59" s="187"/>
      <c r="G59" s="48" t="str">
        <f>IF(選手登録!H61="","",選手登録!H61)</f>
        <v/>
      </c>
      <c r="H59" s="148" t="str">
        <f>(IF(男子!H51="","","/"&amp;男子!$H$5))&amp;(IF(男子!I51="","","/"&amp;男子!$I$5))&amp;(IF(男子!J51="","","/"&amp;男子!$J$5))&amp;(IF(男子!K51="","","/"&amp;男子!$K$5))&amp;(IF(男子!M51="","","/"&amp;男子!$M$5))&amp;(IF(男子!N51="","","/"&amp;男子!$N$5))&amp;(IF(男子!O51="","","/"&amp;男子!$O$5))&amp;(IF(男子!P51="","","/"&amp;男子!$P$5))&amp;(IF(男子!Q51="","","/"&amp;男子!$Q$5))&amp;(IF(男子!R51="","","/"&amp;男子!$R$5))&amp;(IF(男子!S51="","","/"&amp;男子!$S$5))&amp;(IF(男子!T51="","","/"&amp;男子!$T$5))</f>
        <v/>
      </c>
      <c r="I59" s="149"/>
      <c r="J59" s="150"/>
      <c r="K59" s="170" t="str">
        <f>IF($C59="","",IF(COUNTIF('4x100R'!$D$6:$D$45,'申込書(確認用)'!$C59)=0,"","〇"))</f>
        <v/>
      </c>
      <c r="L59" s="171"/>
      <c r="M59" s="105">
        <f>男子!U51</f>
        <v>0</v>
      </c>
      <c r="O59" s="38">
        <f t="shared" si="1"/>
        <v>46</v>
      </c>
      <c r="P59" s="159" t="str">
        <f>IF(選手登録!M61="","",選手登録!M61)</f>
        <v/>
      </c>
      <c r="Q59" s="150"/>
      <c r="R59" s="92" t="str">
        <f>IF(選手登録!N61="","",選手登録!N61)</f>
        <v/>
      </c>
      <c r="S59" s="180" t="str">
        <f>IF(選手登録!O61="","",選手登録!O61)</f>
        <v/>
      </c>
      <c r="T59" s="181"/>
      <c r="U59" s="182"/>
      <c r="V59" s="148" t="str">
        <f>IF(選手登録!P61="","",選手登録!P61)</f>
        <v/>
      </c>
      <c r="W59" s="150"/>
      <c r="X59" s="54" t="str">
        <f>IF(選手登録!Q61="","",選手登録!Q61)</f>
        <v/>
      </c>
      <c r="Y59" s="148" t="str">
        <f>(IF(女子!H51="","","/"&amp;女子!$H$5))&amp;(IF(女子!I51="","","/"&amp;女子!$I$5))&amp;(IF(女子!J51="","","/"&amp;女子!$J$5))&amp;(IF(女子!K51="","","/"&amp;女子!$K$5))&amp;(IF(女子!L51="","","/"&amp;女子!$L$5))&amp;(IF(女子!M51="","","/"&amp;女子!$M$5))&amp;(IF(女子!N51="","","/"&amp;女子!$N$5))&amp;(IF(女子!O51="","","/"&amp;女子!$O$5))&amp;(IF(女子!P51="","","/"&amp;女子!$P$5))&amp;(IF(女子!Q51="","","/"&amp;女子!$Q$5))&amp;(IF(女子!R51="","","/"&amp;女子!$R$5))&amp;(IF(女子!S51="","","/"&amp;女子!$S$5))</f>
        <v/>
      </c>
      <c r="Z59" s="149"/>
      <c r="AA59" s="150"/>
      <c r="AB59" s="55" t="str">
        <f>IF($R59="","",IF(COUNTIF('4x100R'!$K$6:$K$45,'申込書(確認用)'!$R59)=0,"","〇"))</f>
        <v/>
      </c>
      <c r="AC59" s="125">
        <f>女子!T51</f>
        <v>0</v>
      </c>
    </row>
    <row r="60" spans="1:29">
      <c r="A60" s="38">
        <f t="shared" si="0"/>
        <v>47</v>
      </c>
      <c r="B60" s="88" t="str">
        <f>IF(選手登録!D62="","",選手登録!D62)</f>
        <v/>
      </c>
      <c r="C60" s="87" t="str">
        <f>IF(選手登録!E62="","",選手登録!E62)</f>
        <v/>
      </c>
      <c r="D60" s="39" t="str">
        <f>IF(選手登録!F62="","",選手登録!F62)</f>
        <v/>
      </c>
      <c r="E60" s="186" t="str">
        <f>IF(選手登録!G62="","",選手登録!G62)</f>
        <v/>
      </c>
      <c r="F60" s="187"/>
      <c r="G60" s="48" t="str">
        <f>IF(選手登録!H62="","",選手登録!H62)</f>
        <v/>
      </c>
      <c r="H60" s="148" t="str">
        <f>(IF(男子!H52="","","/"&amp;男子!$H$5))&amp;(IF(男子!I52="","","/"&amp;男子!$I$5))&amp;(IF(男子!J52="","","/"&amp;男子!$J$5))&amp;(IF(男子!K52="","","/"&amp;男子!$K$5))&amp;(IF(男子!M52="","","/"&amp;男子!$M$5))&amp;(IF(男子!N52="","","/"&amp;男子!$N$5))&amp;(IF(男子!O52="","","/"&amp;男子!$O$5))&amp;(IF(男子!P52="","","/"&amp;男子!$P$5))&amp;(IF(男子!Q52="","","/"&amp;男子!$Q$5))&amp;(IF(男子!R52="","","/"&amp;男子!$R$5))&amp;(IF(男子!S52="","","/"&amp;男子!$S$5))&amp;(IF(男子!T52="","","/"&amp;男子!$T$5))</f>
        <v/>
      </c>
      <c r="I60" s="149"/>
      <c r="J60" s="150"/>
      <c r="K60" s="170" t="str">
        <f>IF($C60="","",IF(COUNTIF('4x100R'!$D$6:$D$45,'申込書(確認用)'!$C60)=0,"","〇"))</f>
        <v/>
      </c>
      <c r="L60" s="171"/>
      <c r="M60" s="105">
        <f>男子!U52</f>
        <v>0</v>
      </c>
      <c r="O60" s="38">
        <f t="shared" si="1"/>
        <v>47</v>
      </c>
      <c r="P60" s="159" t="str">
        <f>IF(選手登録!M62="","",選手登録!M62)</f>
        <v/>
      </c>
      <c r="Q60" s="150"/>
      <c r="R60" s="92" t="str">
        <f>IF(選手登録!N62="","",選手登録!N62)</f>
        <v/>
      </c>
      <c r="S60" s="180" t="str">
        <f>IF(選手登録!O62="","",選手登録!O62)</f>
        <v/>
      </c>
      <c r="T60" s="181"/>
      <c r="U60" s="182"/>
      <c r="V60" s="148" t="str">
        <f>IF(選手登録!P62="","",選手登録!P62)</f>
        <v/>
      </c>
      <c r="W60" s="150"/>
      <c r="X60" s="54" t="str">
        <f>IF(選手登録!Q62="","",選手登録!Q62)</f>
        <v/>
      </c>
      <c r="Y60" s="148" t="str">
        <f>(IF(女子!H52="","","/"&amp;女子!$H$5))&amp;(IF(女子!I52="","","/"&amp;女子!$I$5))&amp;(IF(女子!J52="","","/"&amp;女子!$J$5))&amp;(IF(女子!K52="","","/"&amp;女子!$K$5))&amp;(IF(女子!L52="","","/"&amp;女子!$L$5))&amp;(IF(女子!M52="","","/"&amp;女子!$M$5))&amp;(IF(女子!N52="","","/"&amp;女子!$N$5))&amp;(IF(女子!O52="","","/"&amp;女子!$O$5))&amp;(IF(女子!P52="","","/"&amp;女子!$P$5))&amp;(IF(女子!Q52="","","/"&amp;女子!$Q$5))&amp;(IF(女子!R52="","","/"&amp;女子!$R$5))&amp;(IF(女子!S52="","","/"&amp;女子!$S$5))</f>
        <v/>
      </c>
      <c r="Z60" s="149"/>
      <c r="AA60" s="150"/>
      <c r="AB60" s="55" t="str">
        <f>IF($R60="","",IF(COUNTIF('4x100R'!$K$6:$K$45,'申込書(確認用)'!$R60)=0,"","〇"))</f>
        <v/>
      </c>
      <c r="AC60" s="125">
        <f>女子!T52</f>
        <v>0</v>
      </c>
    </row>
    <row r="61" spans="1:29">
      <c r="A61" s="38">
        <f t="shared" si="0"/>
        <v>48</v>
      </c>
      <c r="B61" s="88" t="str">
        <f>IF(選手登録!D63="","",選手登録!D63)</f>
        <v/>
      </c>
      <c r="C61" s="87" t="str">
        <f>IF(選手登録!E63="","",選手登録!E63)</f>
        <v/>
      </c>
      <c r="D61" s="39" t="str">
        <f>IF(選手登録!F63="","",選手登録!F63)</f>
        <v/>
      </c>
      <c r="E61" s="186" t="str">
        <f>IF(選手登録!G63="","",選手登録!G63)</f>
        <v/>
      </c>
      <c r="F61" s="187"/>
      <c r="G61" s="48" t="str">
        <f>IF(選手登録!H63="","",選手登録!H63)</f>
        <v/>
      </c>
      <c r="H61" s="148" t="str">
        <f>(IF(男子!H53="","","/"&amp;男子!$H$5))&amp;(IF(男子!I53="","","/"&amp;男子!$I$5))&amp;(IF(男子!J53="","","/"&amp;男子!$J$5))&amp;(IF(男子!K53="","","/"&amp;男子!$K$5))&amp;(IF(男子!M53="","","/"&amp;男子!$M$5))&amp;(IF(男子!N53="","","/"&amp;男子!$N$5))&amp;(IF(男子!O53="","","/"&amp;男子!$O$5))&amp;(IF(男子!P53="","","/"&amp;男子!$P$5))&amp;(IF(男子!Q53="","","/"&amp;男子!$Q$5))&amp;(IF(男子!R53="","","/"&amp;男子!$R$5))&amp;(IF(男子!S53="","","/"&amp;男子!$S$5))&amp;(IF(男子!T53="","","/"&amp;男子!$T$5))</f>
        <v/>
      </c>
      <c r="I61" s="149"/>
      <c r="J61" s="150"/>
      <c r="K61" s="170" t="str">
        <f>IF($C61="","",IF(COUNTIF('4x100R'!$D$6:$D$45,'申込書(確認用)'!$C61)=0,"","〇"))</f>
        <v/>
      </c>
      <c r="L61" s="171"/>
      <c r="M61" s="105">
        <f>男子!U53</f>
        <v>0</v>
      </c>
      <c r="O61" s="38">
        <f t="shared" si="1"/>
        <v>48</v>
      </c>
      <c r="P61" s="159" t="str">
        <f>IF(選手登録!M63="","",選手登録!M63)</f>
        <v/>
      </c>
      <c r="Q61" s="150"/>
      <c r="R61" s="92" t="str">
        <f>IF(選手登録!N63="","",選手登録!N63)</f>
        <v/>
      </c>
      <c r="S61" s="180" t="str">
        <f>IF(選手登録!O63="","",選手登録!O63)</f>
        <v/>
      </c>
      <c r="T61" s="181"/>
      <c r="U61" s="182"/>
      <c r="V61" s="148" t="str">
        <f>IF(選手登録!P63="","",選手登録!P63)</f>
        <v/>
      </c>
      <c r="W61" s="150"/>
      <c r="X61" s="54" t="str">
        <f>IF(選手登録!Q63="","",選手登録!Q63)</f>
        <v/>
      </c>
      <c r="Y61" s="148" t="str">
        <f>(IF(女子!H53="","","/"&amp;女子!$H$5))&amp;(IF(女子!I53="","","/"&amp;女子!$I$5))&amp;(IF(女子!J53="","","/"&amp;女子!$J$5))&amp;(IF(女子!K53="","","/"&amp;女子!$K$5))&amp;(IF(女子!L53="","","/"&amp;女子!$L$5))&amp;(IF(女子!M53="","","/"&amp;女子!$M$5))&amp;(IF(女子!N53="","","/"&amp;女子!$N$5))&amp;(IF(女子!O53="","","/"&amp;女子!$O$5))&amp;(IF(女子!P53="","","/"&amp;女子!$P$5))&amp;(IF(女子!Q53="","","/"&amp;女子!$Q$5))&amp;(IF(女子!R53="","","/"&amp;女子!$R$5))&amp;(IF(女子!S53="","","/"&amp;女子!$S$5))</f>
        <v/>
      </c>
      <c r="Z61" s="149"/>
      <c r="AA61" s="150"/>
      <c r="AB61" s="55" t="str">
        <f>IF($R61="","",IF(COUNTIF('4x100R'!$K$6:$K$45,'申込書(確認用)'!$R61)=0,"","〇"))</f>
        <v/>
      </c>
      <c r="AC61" s="125">
        <f>女子!T53</f>
        <v>0</v>
      </c>
    </row>
    <row r="62" spans="1:29">
      <c r="A62" s="38">
        <f t="shared" si="0"/>
        <v>49</v>
      </c>
      <c r="B62" s="88" t="str">
        <f>IF(選手登録!D64="","",選手登録!D64)</f>
        <v/>
      </c>
      <c r="C62" s="87" t="str">
        <f>IF(選手登録!E64="","",選手登録!E64)</f>
        <v/>
      </c>
      <c r="D62" s="39" t="str">
        <f>IF(選手登録!F64="","",選手登録!F64)</f>
        <v/>
      </c>
      <c r="E62" s="186" t="str">
        <f>IF(選手登録!G64="","",選手登録!G64)</f>
        <v/>
      </c>
      <c r="F62" s="187"/>
      <c r="G62" s="48" t="str">
        <f>IF(選手登録!H64="","",選手登録!H64)</f>
        <v/>
      </c>
      <c r="H62" s="148" t="str">
        <f>(IF(男子!H54="","","/"&amp;男子!$H$5))&amp;(IF(男子!I54="","","/"&amp;男子!$I$5))&amp;(IF(男子!J54="","","/"&amp;男子!$J$5))&amp;(IF(男子!K54="","","/"&amp;男子!$K$5))&amp;(IF(男子!M54="","","/"&amp;男子!$M$5))&amp;(IF(男子!N54="","","/"&amp;男子!$N$5))&amp;(IF(男子!O54="","","/"&amp;男子!$O$5))&amp;(IF(男子!P54="","","/"&amp;男子!$P$5))&amp;(IF(男子!Q54="","","/"&amp;男子!$Q$5))&amp;(IF(男子!R54="","","/"&amp;男子!$R$5))&amp;(IF(男子!S54="","","/"&amp;男子!$S$5))&amp;(IF(男子!T54="","","/"&amp;男子!$T$5))</f>
        <v/>
      </c>
      <c r="I62" s="149"/>
      <c r="J62" s="150"/>
      <c r="K62" s="170" t="str">
        <f>IF($C62="","",IF(COUNTIF('4x100R'!$D$6:$D$45,'申込書(確認用)'!$C62)=0,"","〇"))</f>
        <v/>
      </c>
      <c r="L62" s="171"/>
      <c r="M62" s="105">
        <f>男子!U54</f>
        <v>0</v>
      </c>
      <c r="O62" s="38">
        <f t="shared" si="1"/>
        <v>49</v>
      </c>
      <c r="P62" s="159" t="str">
        <f>IF(選手登録!M64="","",選手登録!M64)</f>
        <v/>
      </c>
      <c r="Q62" s="150"/>
      <c r="R62" s="92" t="str">
        <f>IF(選手登録!N64="","",選手登録!N64)</f>
        <v/>
      </c>
      <c r="S62" s="180" t="str">
        <f>IF(選手登録!O64="","",選手登録!O64)</f>
        <v/>
      </c>
      <c r="T62" s="181"/>
      <c r="U62" s="182"/>
      <c r="V62" s="148" t="str">
        <f>IF(選手登録!P64="","",選手登録!P64)</f>
        <v/>
      </c>
      <c r="W62" s="150"/>
      <c r="X62" s="54" t="str">
        <f>IF(選手登録!Q64="","",選手登録!Q64)</f>
        <v/>
      </c>
      <c r="Y62" s="148" t="str">
        <f>(IF(女子!H54="","","/"&amp;女子!$H$5))&amp;(IF(女子!I54="","","/"&amp;女子!$I$5))&amp;(IF(女子!J54="","","/"&amp;女子!$J$5))&amp;(IF(女子!K54="","","/"&amp;女子!$K$5))&amp;(IF(女子!L54="","","/"&amp;女子!$L$5))&amp;(IF(女子!M54="","","/"&amp;女子!$M$5))&amp;(IF(女子!N54="","","/"&amp;女子!$N$5))&amp;(IF(女子!O54="","","/"&amp;女子!$O$5))&amp;(IF(女子!P54="","","/"&amp;女子!$P$5))&amp;(IF(女子!Q54="","","/"&amp;女子!$Q$5))&amp;(IF(女子!R54="","","/"&amp;女子!$R$5))&amp;(IF(女子!S54="","","/"&amp;女子!$S$5))</f>
        <v/>
      </c>
      <c r="Z62" s="149"/>
      <c r="AA62" s="150"/>
      <c r="AB62" s="55" t="str">
        <f>IF($R62="","",IF(COUNTIF('4x100R'!$K$6:$K$45,'申込書(確認用)'!$R62)=0,"","〇"))</f>
        <v/>
      </c>
      <c r="AC62" s="125">
        <f>女子!T54</f>
        <v>0</v>
      </c>
    </row>
    <row r="63" spans="1:29">
      <c r="A63" s="38">
        <f t="shared" si="0"/>
        <v>50</v>
      </c>
      <c r="B63" s="88" t="str">
        <f>IF(選手登録!D65="","",選手登録!D65)</f>
        <v/>
      </c>
      <c r="C63" s="87" t="str">
        <f>IF(選手登録!E65="","",選手登録!E65)</f>
        <v/>
      </c>
      <c r="D63" s="39" t="str">
        <f>IF(選手登録!F65="","",選手登録!F65)</f>
        <v/>
      </c>
      <c r="E63" s="186" t="str">
        <f>IF(選手登録!G65="","",選手登録!G65)</f>
        <v/>
      </c>
      <c r="F63" s="187"/>
      <c r="G63" s="48" t="str">
        <f>IF(選手登録!H65="","",選手登録!H65)</f>
        <v/>
      </c>
      <c r="H63" s="148" t="str">
        <f>(IF(男子!H55="","","/"&amp;男子!$H$5))&amp;(IF(男子!I55="","","/"&amp;男子!$I$5))&amp;(IF(男子!J55="","","/"&amp;男子!$J$5))&amp;(IF(男子!K55="","","/"&amp;男子!$K$5))&amp;(IF(男子!M55="","","/"&amp;男子!$M$5))&amp;(IF(男子!N55="","","/"&amp;男子!$N$5))&amp;(IF(男子!O55="","","/"&amp;男子!$O$5))&amp;(IF(男子!P55="","","/"&amp;男子!$P$5))&amp;(IF(男子!Q55="","","/"&amp;男子!$Q$5))&amp;(IF(男子!R55="","","/"&amp;男子!$R$5))&amp;(IF(男子!S55="","","/"&amp;男子!$S$5))&amp;(IF(男子!T55="","","/"&amp;男子!$T$5))</f>
        <v/>
      </c>
      <c r="I63" s="149"/>
      <c r="J63" s="150"/>
      <c r="K63" s="170" t="str">
        <f>IF($C63="","",IF(COUNTIF('4x100R'!$D$6:$D$45,'申込書(確認用)'!$C63)=0,"","〇"))</f>
        <v/>
      </c>
      <c r="L63" s="171"/>
      <c r="M63" s="105">
        <f>男子!U55</f>
        <v>0</v>
      </c>
      <c r="O63" s="38">
        <f t="shared" si="1"/>
        <v>50</v>
      </c>
      <c r="P63" s="159" t="str">
        <f>IF(選手登録!M65="","",選手登録!M65)</f>
        <v/>
      </c>
      <c r="Q63" s="150"/>
      <c r="R63" s="92" t="str">
        <f>IF(選手登録!N65="","",選手登録!N65)</f>
        <v/>
      </c>
      <c r="S63" s="180" t="str">
        <f>IF(選手登録!O65="","",選手登録!O65)</f>
        <v/>
      </c>
      <c r="T63" s="181"/>
      <c r="U63" s="182"/>
      <c r="V63" s="148" t="str">
        <f>IF(選手登録!P65="","",選手登録!P65)</f>
        <v/>
      </c>
      <c r="W63" s="150"/>
      <c r="X63" s="54" t="str">
        <f>IF(選手登録!Q65="","",選手登録!Q65)</f>
        <v/>
      </c>
      <c r="Y63" s="148" t="str">
        <f>(IF(女子!H55="","","/"&amp;女子!$H$5))&amp;(IF(女子!I55="","","/"&amp;女子!$I$5))&amp;(IF(女子!J55="","","/"&amp;女子!$J$5))&amp;(IF(女子!K55="","","/"&amp;女子!$K$5))&amp;(IF(女子!L55="","","/"&amp;女子!$L$5))&amp;(IF(女子!M55="","","/"&amp;女子!$M$5))&amp;(IF(女子!N55="","","/"&amp;女子!$N$5))&amp;(IF(女子!O55="","","/"&amp;女子!$O$5))&amp;(IF(女子!P55="","","/"&amp;女子!$P$5))&amp;(IF(女子!Q55="","","/"&amp;女子!$Q$5))&amp;(IF(女子!R55="","","/"&amp;女子!$R$5))&amp;(IF(女子!S55="","","/"&amp;女子!$S$5))</f>
        <v/>
      </c>
      <c r="Z63" s="149"/>
      <c r="AA63" s="150"/>
      <c r="AB63" s="55" t="str">
        <f>IF($R63="","",IF(COUNTIF('4x100R'!$K$6:$K$45,'申込書(確認用)'!$R63)=0,"","〇"))</f>
        <v/>
      </c>
      <c r="AC63" s="125">
        <f>女子!T55</f>
        <v>0</v>
      </c>
    </row>
    <row r="64" spans="1:29">
      <c r="A64" s="38">
        <f t="shared" si="0"/>
        <v>51</v>
      </c>
      <c r="B64" s="88" t="str">
        <f>IF(選手登録!D66="","",選手登録!D66)</f>
        <v/>
      </c>
      <c r="C64" s="87" t="str">
        <f>IF(選手登録!E66="","",選手登録!E66)</f>
        <v/>
      </c>
      <c r="D64" s="39" t="str">
        <f>IF(選手登録!F66="","",選手登録!F66)</f>
        <v/>
      </c>
      <c r="E64" s="186" t="str">
        <f>IF(選手登録!G66="","",選手登録!G66)</f>
        <v/>
      </c>
      <c r="F64" s="187"/>
      <c r="G64" s="48" t="str">
        <f>IF(選手登録!H66="","",選手登録!H66)</f>
        <v/>
      </c>
      <c r="H64" s="148" t="str">
        <f>(IF(男子!H56="","","/"&amp;男子!$H$5))&amp;(IF(男子!I56="","","/"&amp;男子!$I$5))&amp;(IF(男子!J56="","","/"&amp;男子!$J$5))&amp;(IF(男子!K56="","","/"&amp;男子!$K$5))&amp;(IF(男子!M56="","","/"&amp;男子!$M$5))&amp;(IF(男子!N56="","","/"&amp;男子!$N$5))&amp;(IF(男子!O56="","","/"&amp;男子!$O$5))&amp;(IF(男子!P56="","","/"&amp;男子!$P$5))&amp;(IF(男子!Q56="","","/"&amp;男子!$Q$5))&amp;(IF(男子!R56="","","/"&amp;男子!$R$5))&amp;(IF(男子!S56="","","/"&amp;男子!$S$5))&amp;(IF(男子!T56="","","/"&amp;男子!$T$5))</f>
        <v/>
      </c>
      <c r="I64" s="149"/>
      <c r="J64" s="150"/>
      <c r="K64" s="170" t="str">
        <f>IF($C64="","",IF(COUNTIF('4x100R'!$D$6:$D$45,'申込書(確認用)'!$C64)=0,"","〇"))</f>
        <v/>
      </c>
      <c r="L64" s="171"/>
      <c r="M64" s="105">
        <f>男子!U56</f>
        <v>0</v>
      </c>
      <c r="O64" s="38">
        <f t="shared" si="1"/>
        <v>51</v>
      </c>
      <c r="P64" s="159" t="str">
        <f>IF(選手登録!M66="","",選手登録!M66)</f>
        <v/>
      </c>
      <c r="Q64" s="150"/>
      <c r="R64" s="92" t="str">
        <f>IF(選手登録!N66="","",選手登録!N66)</f>
        <v/>
      </c>
      <c r="S64" s="180" t="str">
        <f>IF(選手登録!O66="","",選手登録!O66)</f>
        <v/>
      </c>
      <c r="T64" s="181"/>
      <c r="U64" s="182"/>
      <c r="V64" s="148" t="str">
        <f>IF(選手登録!P66="","",選手登録!P66)</f>
        <v/>
      </c>
      <c r="W64" s="150"/>
      <c r="X64" s="54" t="str">
        <f>IF(選手登録!Q66="","",選手登録!Q66)</f>
        <v/>
      </c>
      <c r="Y64" s="148" t="str">
        <f>(IF(女子!H56="","","/"&amp;女子!$H$5))&amp;(IF(女子!I56="","","/"&amp;女子!$I$5))&amp;(IF(女子!J56="","","/"&amp;女子!$J$5))&amp;(IF(女子!K56="","","/"&amp;女子!$K$5))&amp;(IF(女子!L56="","","/"&amp;女子!$L$5))&amp;(IF(女子!M56="","","/"&amp;女子!$M$5))&amp;(IF(女子!N56="","","/"&amp;女子!$N$5))&amp;(IF(女子!O56="","","/"&amp;女子!$O$5))&amp;(IF(女子!P56="","","/"&amp;女子!$P$5))&amp;(IF(女子!Q56="","","/"&amp;女子!$Q$5))&amp;(IF(女子!R56="","","/"&amp;女子!$R$5))&amp;(IF(女子!S56="","","/"&amp;女子!$S$5))</f>
        <v/>
      </c>
      <c r="Z64" s="149"/>
      <c r="AA64" s="150"/>
      <c r="AB64" s="55" t="str">
        <f>IF($R64="","",IF(COUNTIF('4x100R'!$K$6:$K$45,'申込書(確認用)'!$R64)=0,"","〇"))</f>
        <v/>
      </c>
      <c r="AC64" s="125">
        <f>女子!T56</f>
        <v>0</v>
      </c>
    </row>
    <row r="65" spans="1:29">
      <c r="A65" s="38">
        <f t="shared" si="0"/>
        <v>52</v>
      </c>
      <c r="B65" s="88" t="str">
        <f>IF(選手登録!D67="","",選手登録!D67)</f>
        <v/>
      </c>
      <c r="C65" s="87" t="str">
        <f>IF(選手登録!E67="","",選手登録!E67)</f>
        <v/>
      </c>
      <c r="D65" s="39" t="str">
        <f>IF(選手登録!F67="","",選手登録!F67)</f>
        <v/>
      </c>
      <c r="E65" s="186" t="str">
        <f>IF(選手登録!G67="","",選手登録!G67)</f>
        <v/>
      </c>
      <c r="F65" s="187"/>
      <c r="G65" s="48" t="str">
        <f>IF(選手登録!H67="","",選手登録!H67)</f>
        <v/>
      </c>
      <c r="H65" s="148" t="str">
        <f>(IF(男子!H57="","","/"&amp;男子!$H$5))&amp;(IF(男子!I57="","","/"&amp;男子!$I$5))&amp;(IF(男子!J57="","","/"&amp;男子!$J$5))&amp;(IF(男子!K57="","","/"&amp;男子!$K$5))&amp;(IF(男子!M57="","","/"&amp;男子!$M$5))&amp;(IF(男子!N57="","","/"&amp;男子!$N$5))&amp;(IF(男子!O57="","","/"&amp;男子!$O$5))&amp;(IF(男子!P57="","","/"&amp;男子!$P$5))&amp;(IF(男子!Q57="","","/"&amp;男子!$Q$5))&amp;(IF(男子!R57="","","/"&amp;男子!$R$5))&amp;(IF(男子!S57="","","/"&amp;男子!$S$5))&amp;(IF(男子!T57="","","/"&amp;男子!$T$5))</f>
        <v/>
      </c>
      <c r="I65" s="149"/>
      <c r="J65" s="150"/>
      <c r="K65" s="170" t="str">
        <f>IF($C65="","",IF(COUNTIF('4x100R'!$D$6:$D$45,'申込書(確認用)'!$C65)=0,"","〇"))</f>
        <v/>
      </c>
      <c r="L65" s="171"/>
      <c r="M65" s="105">
        <f>男子!U57</f>
        <v>0</v>
      </c>
      <c r="O65" s="38">
        <f t="shared" si="1"/>
        <v>52</v>
      </c>
      <c r="P65" s="159" t="str">
        <f>IF(選手登録!M67="","",選手登録!M67)</f>
        <v/>
      </c>
      <c r="Q65" s="150"/>
      <c r="R65" s="92" t="str">
        <f>IF(選手登録!N67="","",選手登録!N67)</f>
        <v/>
      </c>
      <c r="S65" s="180" t="str">
        <f>IF(選手登録!O67="","",選手登録!O67)</f>
        <v/>
      </c>
      <c r="T65" s="181"/>
      <c r="U65" s="182"/>
      <c r="V65" s="148" t="str">
        <f>IF(選手登録!P67="","",選手登録!P67)</f>
        <v/>
      </c>
      <c r="W65" s="150"/>
      <c r="X65" s="54" t="str">
        <f>IF(選手登録!Q67="","",選手登録!Q67)</f>
        <v/>
      </c>
      <c r="Y65" s="148" t="str">
        <f>(IF(女子!H57="","","/"&amp;女子!$H$5))&amp;(IF(女子!I57="","","/"&amp;女子!$I$5))&amp;(IF(女子!J57="","","/"&amp;女子!$J$5))&amp;(IF(女子!K57="","","/"&amp;女子!$K$5))&amp;(IF(女子!L57="","","/"&amp;女子!$L$5))&amp;(IF(女子!M57="","","/"&amp;女子!$M$5))&amp;(IF(女子!N57="","","/"&amp;女子!$N$5))&amp;(IF(女子!O57="","","/"&amp;女子!$O$5))&amp;(IF(女子!P57="","","/"&amp;女子!$P$5))&amp;(IF(女子!Q57="","","/"&amp;女子!$Q$5))&amp;(IF(女子!R57="","","/"&amp;女子!$R$5))&amp;(IF(女子!S57="","","/"&amp;女子!$S$5))</f>
        <v/>
      </c>
      <c r="Z65" s="149"/>
      <c r="AA65" s="150"/>
      <c r="AB65" s="55" t="str">
        <f>IF($R65="","",IF(COUNTIF('4x100R'!$K$6:$K$45,'申込書(確認用)'!$R65)=0,"","〇"))</f>
        <v/>
      </c>
      <c r="AC65" s="125">
        <f>女子!T57</f>
        <v>0</v>
      </c>
    </row>
    <row r="66" spans="1:29">
      <c r="A66" s="38">
        <f t="shared" si="0"/>
        <v>53</v>
      </c>
      <c r="B66" s="88" t="str">
        <f>IF(選手登録!D68="","",選手登録!D68)</f>
        <v/>
      </c>
      <c r="C66" s="87" t="str">
        <f>IF(選手登録!E68="","",選手登録!E68)</f>
        <v/>
      </c>
      <c r="D66" s="39" t="str">
        <f>IF(選手登録!F68="","",選手登録!F68)</f>
        <v/>
      </c>
      <c r="E66" s="186" t="str">
        <f>IF(選手登録!G68="","",選手登録!G68)</f>
        <v/>
      </c>
      <c r="F66" s="187"/>
      <c r="G66" s="48" t="str">
        <f>IF(選手登録!H68="","",選手登録!H68)</f>
        <v/>
      </c>
      <c r="H66" s="148" t="str">
        <f>(IF(男子!H58="","","/"&amp;男子!$H$5))&amp;(IF(男子!I58="","","/"&amp;男子!$I$5))&amp;(IF(男子!J58="","","/"&amp;男子!$J$5))&amp;(IF(男子!K58="","","/"&amp;男子!$K$5))&amp;(IF(男子!M58="","","/"&amp;男子!$M$5))&amp;(IF(男子!N58="","","/"&amp;男子!$N$5))&amp;(IF(男子!O58="","","/"&amp;男子!$O$5))&amp;(IF(男子!P58="","","/"&amp;男子!$P$5))&amp;(IF(男子!Q58="","","/"&amp;男子!$Q$5))&amp;(IF(男子!R58="","","/"&amp;男子!$R$5))&amp;(IF(男子!S58="","","/"&amp;男子!$S$5))&amp;(IF(男子!T58="","","/"&amp;男子!$T$5))</f>
        <v/>
      </c>
      <c r="I66" s="149"/>
      <c r="J66" s="150"/>
      <c r="K66" s="170" t="str">
        <f>IF($C66="","",IF(COUNTIF('4x100R'!$D$6:$D$45,'申込書(確認用)'!$C66)=0,"","〇"))</f>
        <v/>
      </c>
      <c r="L66" s="171"/>
      <c r="M66" s="105">
        <f>男子!U58</f>
        <v>0</v>
      </c>
      <c r="O66" s="38">
        <f t="shared" si="1"/>
        <v>53</v>
      </c>
      <c r="P66" s="159" t="str">
        <f>IF(選手登録!M68="","",選手登録!M68)</f>
        <v/>
      </c>
      <c r="Q66" s="150"/>
      <c r="R66" s="92" t="str">
        <f>IF(選手登録!N68="","",選手登録!N68)</f>
        <v/>
      </c>
      <c r="S66" s="180" t="str">
        <f>IF(選手登録!O68="","",選手登録!O68)</f>
        <v/>
      </c>
      <c r="T66" s="181"/>
      <c r="U66" s="182"/>
      <c r="V66" s="148" t="str">
        <f>IF(選手登録!P68="","",選手登録!P68)</f>
        <v/>
      </c>
      <c r="W66" s="150"/>
      <c r="X66" s="54" t="str">
        <f>IF(選手登録!Q68="","",選手登録!Q68)</f>
        <v/>
      </c>
      <c r="Y66" s="148" t="str">
        <f>(IF(女子!H58="","","/"&amp;女子!$H$5))&amp;(IF(女子!I58="","","/"&amp;女子!$I$5))&amp;(IF(女子!J58="","","/"&amp;女子!$J$5))&amp;(IF(女子!K58="","","/"&amp;女子!$K$5))&amp;(IF(女子!L58="","","/"&amp;女子!$L$5))&amp;(IF(女子!M58="","","/"&amp;女子!$M$5))&amp;(IF(女子!N58="","","/"&amp;女子!$N$5))&amp;(IF(女子!O58="","","/"&amp;女子!$O$5))&amp;(IF(女子!P58="","","/"&amp;女子!$P$5))&amp;(IF(女子!Q58="","","/"&amp;女子!$Q$5))&amp;(IF(女子!R58="","","/"&amp;女子!$R$5))&amp;(IF(女子!S58="","","/"&amp;女子!$S$5))</f>
        <v/>
      </c>
      <c r="Z66" s="149"/>
      <c r="AA66" s="150"/>
      <c r="AB66" s="55" t="str">
        <f>IF($R66="","",IF(COUNTIF('4x100R'!$K$6:$K$45,'申込書(確認用)'!$R66)=0,"","〇"))</f>
        <v/>
      </c>
      <c r="AC66" s="125">
        <f>女子!T58</f>
        <v>0</v>
      </c>
    </row>
    <row r="67" spans="1:29">
      <c r="A67" s="38">
        <f t="shared" si="0"/>
        <v>54</v>
      </c>
      <c r="B67" s="88" t="str">
        <f>IF(選手登録!D69="","",選手登録!D69)</f>
        <v/>
      </c>
      <c r="C67" s="87" t="str">
        <f>IF(選手登録!E69="","",選手登録!E69)</f>
        <v/>
      </c>
      <c r="D67" s="39" t="str">
        <f>IF(選手登録!F69="","",選手登録!F69)</f>
        <v/>
      </c>
      <c r="E67" s="186" t="str">
        <f>IF(選手登録!G69="","",選手登録!G69)</f>
        <v/>
      </c>
      <c r="F67" s="187"/>
      <c r="G67" s="48" t="str">
        <f>IF(選手登録!H69="","",選手登録!H69)</f>
        <v/>
      </c>
      <c r="H67" s="148" t="str">
        <f>(IF(男子!H59="","","/"&amp;男子!$H$5))&amp;(IF(男子!I59="","","/"&amp;男子!$I$5))&amp;(IF(男子!J59="","","/"&amp;男子!$J$5))&amp;(IF(男子!K59="","","/"&amp;男子!$K$5))&amp;(IF(男子!M59="","","/"&amp;男子!$M$5))&amp;(IF(男子!N59="","","/"&amp;男子!$N$5))&amp;(IF(男子!O59="","","/"&amp;男子!$O$5))&amp;(IF(男子!P59="","","/"&amp;男子!$P$5))&amp;(IF(男子!Q59="","","/"&amp;男子!$Q$5))&amp;(IF(男子!R59="","","/"&amp;男子!$R$5))&amp;(IF(男子!S59="","","/"&amp;男子!$S$5))&amp;(IF(男子!T59="","","/"&amp;男子!$T$5))</f>
        <v/>
      </c>
      <c r="I67" s="149"/>
      <c r="J67" s="150"/>
      <c r="K67" s="170" t="str">
        <f>IF($C67="","",IF(COUNTIF('4x100R'!$D$6:$D$45,'申込書(確認用)'!$C67)=0,"","〇"))</f>
        <v/>
      </c>
      <c r="L67" s="171"/>
      <c r="M67" s="105">
        <f>男子!U59</f>
        <v>0</v>
      </c>
      <c r="O67" s="38">
        <f t="shared" si="1"/>
        <v>54</v>
      </c>
      <c r="P67" s="159" t="str">
        <f>IF(選手登録!M69="","",選手登録!M69)</f>
        <v/>
      </c>
      <c r="Q67" s="150"/>
      <c r="R67" s="92" t="str">
        <f>IF(選手登録!N69="","",選手登録!N69)</f>
        <v/>
      </c>
      <c r="S67" s="180" t="str">
        <f>IF(選手登録!O69="","",選手登録!O69)</f>
        <v/>
      </c>
      <c r="T67" s="181"/>
      <c r="U67" s="182"/>
      <c r="V67" s="148" t="str">
        <f>IF(選手登録!P69="","",選手登録!P69)</f>
        <v/>
      </c>
      <c r="W67" s="150"/>
      <c r="X67" s="54" t="str">
        <f>IF(選手登録!Q69="","",選手登録!Q69)</f>
        <v/>
      </c>
      <c r="Y67" s="148" t="str">
        <f>(IF(女子!H59="","","/"&amp;女子!$H$5))&amp;(IF(女子!I59="","","/"&amp;女子!$I$5))&amp;(IF(女子!J59="","","/"&amp;女子!$J$5))&amp;(IF(女子!K59="","","/"&amp;女子!$K$5))&amp;(IF(女子!L59="","","/"&amp;女子!$L$5))&amp;(IF(女子!M59="","","/"&amp;女子!$M$5))&amp;(IF(女子!N59="","","/"&amp;女子!$N$5))&amp;(IF(女子!O59="","","/"&amp;女子!$O$5))&amp;(IF(女子!P59="","","/"&amp;女子!$P$5))&amp;(IF(女子!Q59="","","/"&amp;女子!$Q$5))&amp;(IF(女子!R59="","","/"&amp;女子!$R$5))&amp;(IF(女子!S59="","","/"&amp;女子!$S$5))</f>
        <v/>
      </c>
      <c r="Z67" s="149"/>
      <c r="AA67" s="150"/>
      <c r="AB67" s="55" t="str">
        <f>IF($R67="","",IF(COUNTIF('4x100R'!$K$6:$K$45,'申込書(確認用)'!$R67)=0,"","〇"))</f>
        <v/>
      </c>
      <c r="AC67" s="125">
        <f>女子!T59</f>
        <v>0</v>
      </c>
    </row>
    <row r="68" spans="1:29">
      <c r="A68" s="38">
        <f t="shared" si="0"/>
        <v>55</v>
      </c>
      <c r="B68" s="88" t="str">
        <f>IF(選手登録!D70="","",選手登録!D70)</f>
        <v/>
      </c>
      <c r="C68" s="87" t="str">
        <f>IF(選手登録!E70="","",選手登録!E70)</f>
        <v/>
      </c>
      <c r="D68" s="39" t="str">
        <f>IF(選手登録!F70="","",選手登録!F70)</f>
        <v/>
      </c>
      <c r="E68" s="186" t="str">
        <f>IF(選手登録!G70="","",選手登録!G70)</f>
        <v/>
      </c>
      <c r="F68" s="187"/>
      <c r="G68" s="48" t="str">
        <f>IF(選手登録!H70="","",選手登録!H70)</f>
        <v/>
      </c>
      <c r="H68" s="148" t="str">
        <f>(IF(男子!H60="","","/"&amp;男子!$H$5))&amp;(IF(男子!I60="","","/"&amp;男子!$I$5))&amp;(IF(男子!J60="","","/"&amp;男子!$J$5))&amp;(IF(男子!K60="","","/"&amp;男子!$K$5))&amp;(IF(男子!M60="","","/"&amp;男子!$M$5))&amp;(IF(男子!N60="","","/"&amp;男子!$N$5))&amp;(IF(男子!O60="","","/"&amp;男子!$O$5))&amp;(IF(男子!P60="","","/"&amp;男子!$P$5))&amp;(IF(男子!Q60="","","/"&amp;男子!$Q$5))&amp;(IF(男子!R60="","","/"&amp;男子!$R$5))&amp;(IF(男子!S60="","","/"&amp;男子!$S$5))&amp;(IF(男子!T60="","","/"&amp;男子!$T$5))</f>
        <v/>
      </c>
      <c r="I68" s="149"/>
      <c r="J68" s="150"/>
      <c r="K68" s="170" t="str">
        <f>IF($C68="","",IF(COUNTIF('4x100R'!$D$6:$D$45,'申込書(確認用)'!$C68)=0,"","〇"))</f>
        <v/>
      </c>
      <c r="L68" s="171"/>
      <c r="M68" s="105">
        <f>男子!U60</f>
        <v>0</v>
      </c>
      <c r="O68" s="38">
        <f t="shared" si="1"/>
        <v>55</v>
      </c>
      <c r="P68" s="159" t="str">
        <f>IF(選手登録!M70="","",選手登録!M70)</f>
        <v/>
      </c>
      <c r="Q68" s="150"/>
      <c r="R68" s="92" t="str">
        <f>IF(選手登録!N70="","",選手登録!N70)</f>
        <v/>
      </c>
      <c r="S68" s="180" t="str">
        <f>IF(選手登録!O70="","",選手登録!O70)</f>
        <v/>
      </c>
      <c r="T68" s="181"/>
      <c r="U68" s="182"/>
      <c r="V68" s="148" t="str">
        <f>IF(選手登録!P70="","",選手登録!P70)</f>
        <v/>
      </c>
      <c r="W68" s="150"/>
      <c r="X68" s="54" t="str">
        <f>IF(選手登録!Q70="","",選手登録!Q70)</f>
        <v/>
      </c>
      <c r="Y68" s="148" t="str">
        <f>(IF(女子!H60="","","/"&amp;女子!$H$5))&amp;(IF(女子!I60="","","/"&amp;女子!$I$5))&amp;(IF(女子!J60="","","/"&amp;女子!$J$5))&amp;(IF(女子!K60="","","/"&amp;女子!$K$5))&amp;(IF(女子!L60="","","/"&amp;女子!$L$5))&amp;(IF(女子!M60="","","/"&amp;女子!$M$5))&amp;(IF(女子!N60="","","/"&amp;女子!$N$5))&amp;(IF(女子!O60="","","/"&amp;女子!$O$5))&amp;(IF(女子!P60="","","/"&amp;女子!$P$5))&amp;(IF(女子!Q60="","","/"&amp;女子!$Q$5))&amp;(IF(女子!R60="","","/"&amp;女子!$R$5))&amp;(IF(女子!S60="","","/"&amp;女子!$S$5))</f>
        <v/>
      </c>
      <c r="Z68" s="149"/>
      <c r="AA68" s="150"/>
      <c r="AB68" s="55" t="str">
        <f>IF($R68="","",IF(COUNTIF('4x100R'!$K$6:$K$45,'申込書(確認用)'!$R68)=0,"","〇"))</f>
        <v/>
      </c>
      <c r="AC68" s="125">
        <f>女子!T60</f>
        <v>0</v>
      </c>
    </row>
    <row r="69" spans="1:29">
      <c r="A69" s="38">
        <f t="shared" si="0"/>
        <v>56</v>
      </c>
      <c r="B69" s="88" t="str">
        <f>IF(選手登録!D71="","",選手登録!D71)</f>
        <v/>
      </c>
      <c r="C69" s="87" t="str">
        <f>IF(選手登録!E71="","",選手登録!E71)</f>
        <v/>
      </c>
      <c r="D69" s="39" t="str">
        <f>IF(選手登録!F71="","",選手登録!F71)</f>
        <v/>
      </c>
      <c r="E69" s="186" t="str">
        <f>IF(選手登録!G71="","",選手登録!G71)</f>
        <v/>
      </c>
      <c r="F69" s="187"/>
      <c r="G69" s="48" t="str">
        <f>IF(選手登録!H71="","",選手登録!H71)</f>
        <v/>
      </c>
      <c r="H69" s="148" t="str">
        <f>(IF(男子!H61="","","/"&amp;男子!$H$5))&amp;(IF(男子!I61="","","/"&amp;男子!$I$5))&amp;(IF(男子!J61="","","/"&amp;男子!$J$5))&amp;(IF(男子!K61="","","/"&amp;男子!$K$5))&amp;(IF(男子!M61="","","/"&amp;男子!$M$5))&amp;(IF(男子!N61="","","/"&amp;男子!$N$5))&amp;(IF(男子!O61="","","/"&amp;男子!$O$5))&amp;(IF(男子!P61="","","/"&amp;男子!$P$5))&amp;(IF(男子!Q61="","","/"&amp;男子!$Q$5))&amp;(IF(男子!R61="","","/"&amp;男子!$R$5))&amp;(IF(男子!S61="","","/"&amp;男子!$S$5))&amp;(IF(男子!T61="","","/"&amp;男子!$T$5))</f>
        <v/>
      </c>
      <c r="I69" s="149"/>
      <c r="J69" s="150"/>
      <c r="K69" s="170" t="str">
        <f>IF($C69="","",IF(COUNTIF('4x100R'!$D$6:$D$45,'申込書(確認用)'!$C69)=0,"","〇"))</f>
        <v/>
      </c>
      <c r="L69" s="171"/>
      <c r="M69" s="105">
        <f>男子!U61</f>
        <v>0</v>
      </c>
      <c r="O69" s="38">
        <f t="shared" si="1"/>
        <v>56</v>
      </c>
      <c r="P69" s="159" t="str">
        <f>IF(選手登録!M71="","",選手登録!M71)</f>
        <v/>
      </c>
      <c r="Q69" s="150"/>
      <c r="R69" s="92" t="str">
        <f>IF(選手登録!N71="","",選手登録!N71)</f>
        <v/>
      </c>
      <c r="S69" s="180" t="str">
        <f>IF(選手登録!O71="","",選手登録!O71)</f>
        <v/>
      </c>
      <c r="T69" s="181"/>
      <c r="U69" s="182"/>
      <c r="V69" s="148" t="str">
        <f>IF(選手登録!P71="","",選手登録!P71)</f>
        <v/>
      </c>
      <c r="W69" s="150"/>
      <c r="X69" s="54" t="str">
        <f>IF(選手登録!Q71="","",選手登録!Q71)</f>
        <v/>
      </c>
      <c r="Y69" s="148" t="str">
        <f>(IF(女子!H61="","","/"&amp;女子!$H$5))&amp;(IF(女子!I61="","","/"&amp;女子!$I$5))&amp;(IF(女子!J61="","","/"&amp;女子!$J$5))&amp;(IF(女子!K61="","","/"&amp;女子!$K$5))&amp;(IF(女子!L61="","","/"&amp;女子!$L$5))&amp;(IF(女子!M61="","","/"&amp;女子!$M$5))&amp;(IF(女子!N61="","","/"&amp;女子!$N$5))&amp;(IF(女子!O61="","","/"&amp;女子!$O$5))&amp;(IF(女子!P61="","","/"&amp;女子!$P$5))&amp;(IF(女子!Q61="","","/"&amp;女子!$Q$5))&amp;(IF(女子!R61="","","/"&amp;女子!$R$5))&amp;(IF(女子!S61="","","/"&amp;女子!$S$5))</f>
        <v/>
      </c>
      <c r="Z69" s="149"/>
      <c r="AA69" s="150"/>
      <c r="AB69" s="55" t="str">
        <f>IF($R69="","",IF(COUNTIF('4x100R'!$K$6:$K$45,'申込書(確認用)'!$R69)=0,"","〇"))</f>
        <v/>
      </c>
      <c r="AC69" s="125">
        <f>女子!T61</f>
        <v>0</v>
      </c>
    </row>
    <row r="70" spans="1:29">
      <c r="A70" s="38">
        <f t="shared" si="0"/>
        <v>57</v>
      </c>
      <c r="B70" s="88" t="str">
        <f>IF(選手登録!D72="","",選手登録!D72)</f>
        <v/>
      </c>
      <c r="C70" s="87" t="str">
        <f>IF(選手登録!E72="","",選手登録!E72)</f>
        <v/>
      </c>
      <c r="D70" s="39" t="str">
        <f>IF(選手登録!F72="","",選手登録!F72)</f>
        <v/>
      </c>
      <c r="E70" s="186" t="str">
        <f>IF(選手登録!G72="","",選手登録!G72)</f>
        <v/>
      </c>
      <c r="F70" s="187"/>
      <c r="G70" s="48" t="str">
        <f>IF(選手登録!H72="","",選手登録!H72)</f>
        <v/>
      </c>
      <c r="H70" s="148" t="str">
        <f>(IF(男子!H62="","","/"&amp;男子!$H$5))&amp;(IF(男子!I62="","","/"&amp;男子!$I$5))&amp;(IF(男子!J62="","","/"&amp;男子!$J$5))&amp;(IF(男子!K62="","","/"&amp;男子!$K$5))&amp;(IF(男子!M62="","","/"&amp;男子!$M$5))&amp;(IF(男子!N62="","","/"&amp;男子!$N$5))&amp;(IF(男子!O62="","","/"&amp;男子!$O$5))&amp;(IF(男子!P62="","","/"&amp;男子!$P$5))&amp;(IF(男子!Q62="","","/"&amp;男子!$Q$5))&amp;(IF(男子!R62="","","/"&amp;男子!$R$5))&amp;(IF(男子!S62="","","/"&amp;男子!$S$5))&amp;(IF(男子!T62="","","/"&amp;男子!$T$5))</f>
        <v/>
      </c>
      <c r="I70" s="149"/>
      <c r="J70" s="150"/>
      <c r="K70" s="170" t="str">
        <f>IF($C70="","",IF(COUNTIF('4x100R'!$D$6:$D$45,'申込書(確認用)'!$C70)=0,"","〇"))</f>
        <v/>
      </c>
      <c r="L70" s="171"/>
      <c r="M70" s="105">
        <f>男子!U62</f>
        <v>0</v>
      </c>
      <c r="O70" s="38">
        <f t="shared" si="1"/>
        <v>57</v>
      </c>
      <c r="P70" s="159" t="str">
        <f>IF(選手登録!M72="","",選手登録!M72)</f>
        <v/>
      </c>
      <c r="Q70" s="150"/>
      <c r="R70" s="92" t="str">
        <f>IF(選手登録!N72="","",選手登録!N72)</f>
        <v/>
      </c>
      <c r="S70" s="180" t="str">
        <f>IF(選手登録!O72="","",選手登録!O72)</f>
        <v/>
      </c>
      <c r="T70" s="181"/>
      <c r="U70" s="182"/>
      <c r="V70" s="148" t="str">
        <f>IF(選手登録!P72="","",選手登録!P72)</f>
        <v/>
      </c>
      <c r="W70" s="150"/>
      <c r="X70" s="54" t="str">
        <f>IF(選手登録!Q72="","",選手登録!Q72)</f>
        <v/>
      </c>
      <c r="Y70" s="148" t="str">
        <f>(IF(女子!H62="","","/"&amp;女子!$H$5))&amp;(IF(女子!I62="","","/"&amp;女子!$I$5))&amp;(IF(女子!J62="","","/"&amp;女子!$J$5))&amp;(IF(女子!K62="","","/"&amp;女子!$K$5))&amp;(IF(女子!L62="","","/"&amp;女子!$L$5))&amp;(IF(女子!M62="","","/"&amp;女子!$M$5))&amp;(IF(女子!N62="","","/"&amp;女子!$N$5))&amp;(IF(女子!O62="","","/"&amp;女子!$O$5))&amp;(IF(女子!P62="","","/"&amp;女子!$P$5))&amp;(IF(女子!Q62="","","/"&amp;女子!$Q$5))&amp;(IF(女子!R62="","","/"&amp;女子!$R$5))&amp;(IF(女子!S62="","","/"&amp;女子!$S$5))</f>
        <v/>
      </c>
      <c r="Z70" s="149"/>
      <c r="AA70" s="150"/>
      <c r="AB70" s="55" t="str">
        <f>IF($R70="","",IF(COUNTIF('4x100R'!$K$6:$K$45,'申込書(確認用)'!$R70)=0,"","〇"))</f>
        <v/>
      </c>
      <c r="AC70" s="125">
        <f>女子!T62</f>
        <v>0</v>
      </c>
    </row>
    <row r="71" spans="1:29">
      <c r="A71" s="38">
        <f t="shared" si="0"/>
        <v>58</v>
      </c>
      <c r="B71" s="88" t="str">
        <f>IF(選手登録!D73="","",選手登録!D73)</f>
        <v/>
      </c>
      <c r="C71" s="87" t="str">
        <f>IF(選手登録!E73="","",選手登録!E73)</f>
        <v/>
      </c>
      <c r="D71" s="39" t="str">
        <f>IF(選手登録!F73="","",選手登録!F73)</f>
        <v/>
      </c>
      <c r="E71" s="186" t="str">
        <f>IF(選手登録!G73="","",選手登録!G73)</f>
        <v/>
      </c>
      <c r="F71" s="187"/>
      <c r="G71" s="48" t="str">
        <f>IF(選手登録!H73="","",選手登録!H73)</f>
        <v/>
      </c>
      <c r="H71" s="148" t="str">
        <f>(IF(男子!H63="","","/"&amp;男子!$H$5))&amp;(IF(男子!I63="","","/"&amp;男子!$I$5))&amp;(IF(男子!J63="","","/"&amp;男子!$J$5))&amp;(IF(男子!K63="","","/"&amp;男子!$K$5))&amp;(IF(男子!M63="","","/"&amp;男子!$M$5))&amp;(IF(男子!N63="","","/"&amp;男子!$N$5))&amp;(IF(男子!O63="","","/"&amp;男子!$O$5))&amp;(IF(男子!P63="","","/"&amp;男子!$P$5))&amp;(IF(男子!Q63="","","/"&amp;男子!$Q$5))&amp;(IF(男子!R63="","","/"&amp;男子!$R$5))&amp;(IF(男子!S63="","","/"&amp;男子!$S$5))&amp;(IF(男子!T63="","","/"&amp;男子!$T$5))</f>
        <v/>
      </c>
      <c r="I71" s="149"/>
      <c r="J71" s="150"/>
      <c r="K71" s="170" t="str">
        <f>IF($C71="","",IF(COUNTIF('4x100R'!$D$6:$D$45,'申込書(確認用)'!$C71)=0,"","〇"))</f>
        <v/>
      </c>
      <c r="L71" s="171"/>
      <c r="M71" s="105">
        <f>男子!U63</f>
        <v>0</v>
      </c>
      <c r="O71" s="38">
        <f t="shared" si="1"/>
        <v>58</v>
      </c>
      <c r="P71" s="159" t="str">
        <f>IF(選手登録!M73="","",選手登録!M73)</f>
        <v/>
      </c>
      <c r="Q71" s="150"/>
      <c r="R71" s="92" t="str">
        <f>IF(選手登録!N73="","",選手登録!N73)</f>
        <v/>
      </c>
      <c r="S71" s="180" t="str">
        <f>IF(選手登録!O73="","",選手登録!O73)</f>
        <v/>
      </c>
      <c r="T71" s="181"/>
      <c r="U71" s="182"/>
      <c r="V71" s="148" t="str">
        <f>IF(選手登録!P73="","",選手登録!P73)</f>
        <v/>
      </c>
      <c r="W71" s="150"/>
      <c r="X71" s="54" t="str">
        <f>IF(選手登録!Q73="","",選手登録!Q73)</f>
        <v/>
      </c>
      <c r="Y71" s="148" t="str">
        <f>(IF(女子!H63="","","/"&amp;女子!$H$5))&amp;(IF(女子!I63="","","/"&amp;女子!$I$5))&amp;(IF(女子!J63="","","/"&amp;女子!$J$5))&amp;(IF(女子!K63="","","/"&amp;女子!$K$5))&amp;(IF(女子!L63="","","/"&amp;女子!$L$5))&amp;(IF(女子!M63="","","/"&amp;女子!$M$5))&amp;(IF(女子!N63="","","/"&amp;女子!$N$5))&amp;(IF(女子!O63="","","/"&amp;女子!$O$5))&amp;(IF(女子!P63="","","/"&amp;女子!$P$5))&amp;(IF(女子!Q63="","","/"&amp;女子!$Q$5))&amp;(IF(女子!R63="","","/"&amp;女子!$R$5))&amp;(IF(女子!S63="","","/"&amp;女子!$S$5))</f>
        <v/>
      </c>
      <c r="Z71" s="149"/>
      <c r="AA71" s="150"/>
      <c r="AB71" s="55" t="str">
        <f>IF($R71="","",IF(COUNTIF('4x100R'!$K$6:$K$45,'申込書(確認用)'!$R71)=0,"","〇"))</f>
        <v/>
      </c>
      <c r="AC71" s="125">
        <f>女子!T63</f>
        <v>0</v>
      </c>
    </row>
    <row r="72" spans="1:29">
      <c r="A72" s="38">
        <f t="shared" si="0"/>
        <v>59</v>
      </c>
      <c r="B72" s="88" t="str">
        <f>IF(選手登録!D74="","",選手登録!D74)</f>
        <v/>
      </c>
      <c r="C72" s="87" t="str">
        <f>IF(選手登録!E74="","",選手登録!E74)</f>
        <v/>
      </c>
      <c r="D72" s="39" t="str">
        <f>IF(選手登録!F74="","",選手登録!F74)</f>
        <v/>
      </c>
      <c r="E72" s="186" t="str">
        <f>IF(選手登録!G74="","",選手登録!G74)</f>
        <v/>
      </c>
      <c r="F72" s="187"/>
      <c r="G72" s="48" t="str">
        <f>IF(選手登録!H74="","",選手登録!H74)</f>
        <v/>
      </c>
      <c r="H72" s="148" t="str">
        <f>(IF(男子!H64="","","/"&amp;男子!$H$5))&amp;(IF(男子!I64="","","/"&amp;男子!$I$5))&amp;(IF(男子!J64="","","/"&amp;男子!$J$5))&amp;(IF(男子!K64="","","/"&amp;男子!$K$5))&amp;(IF(男子!M64="","","/"&amp;男子!$M$5))&amp;(IF(男子!N64="","","/"&amp;男子!$N$5))&amp;(IF(男子!O64="","","/"&amp;男子!$O$5))&amp;(IF(男子!P64="","","/"&amp;男子!$P$5))&amp;(IF(男子!Q64="","","/"&amp;男子!$Q$5))&amp;(IF(男子!R64="","","/"&amp;男子!$R$5))&amp;(IF(男子!S64="","","/"&amp;男子!$S$5))&amp;(IF(男子!T64="","","/"&amp;男子!$T$5))</f>
        <v/>
      </c>
      <c r="I72" s="149"/>
      <c r="J72" s="150"/>
      <c r="K72" s="170" t="str">
        <f>IF($C72="","",IF(COUNTIF('4x100R'!$D$6:$D$45,'申込書(確認用)'!$C72)=0,"","〇"))</f>
        <v/>
      </c>
      <c r="L72" s="171"/>
      <c r="M72" s="105">
        <f>男子!U64</f>
        <v>0</v>
      </c>
      <c r="O72" s="38">
        <f t="shared" si="1"/>
        <v>59</v>
      </c>
      <c r="P72" s="159" t="str">
        <f>IF(選手登録!M74="","",選手登録!M74)</f>
        <v/>
      </c>
      <c r="Q72" s="150"/>
      <c r="R72" s="92" t="str">
        <f>IF(選手登録!N74="","",選手登録!N74)</f>
        <v/>
      </c>
      <c r="S72" s="180" t="str">
        <f>IF(選手登録!O74="","",選手登録!O74)</f>
        <v/>
      </c>
      <c r="T72" s="181"/>
      <c r="U72" s="182"/>
      <c r="V72" s="148" t="str">
        <f>IF(選手登録!P74="","",選手登録!P74)</f>
        <v/>
      </c>
      <c r="W72" s="150"/>
      <c r="X72" s="54" t="str">
        <f>IF(選手登録!Q74="","",選手登録!Q74)</f>
        <v/>
      </c>
      <c r="Y72" s="148" t="str">
        <f>(IF(女子!H64="","","/"&amp;女子!$H$5))&amp;(IF(女子!I64="","","/"&amp;女子!$I$5))&amp;(IF(女子!J64="","","/"&amp;女子!$J$5))&amp;(IF(女子!K64="","","/"&amp;女子!$K$5))&amp;(IF(女子!L64="","","/"&amp;女子!$L$5))&amp;(IF(女子!M64="","","/"&amp;女子!$M$5))&amp;(IF(女子!N64="","","/"&amp;女子!$N$5))&amp;(IF(女子!O64="","","/"&amp;女子!$O$5))&amp;(IF(女子!P64="","","/"&amp;女子!$P$5))&amp;(IF(女子!Q64="","","/"&amp;女子!$Q$5))&amp;(IF(女子!R64="","","/"&amp;女子!$R$5))&amp;(IF(女子!S64="","","/"&amp;女子!$S$5))</f>
        <v/>
      </c>
      <c r="Z72" s="149"/>
      <c r="AA72" s="150"/>
      <c r="AB72" s="55" t="str">
        <f>IF($R72="","",IF(COUNTIF('4x100R'!$K$6:$K$45,'申込書(確認用)'!$R72)=0,"","〇"))</f>
        <v/>
      </c>
      <c r="AC72" s="125">
        <f>女子!T64</f>
        <v>0</v>
      </c>
    </row>
    <row r="73" spans="1:29" ht="14.25" thickBot="1">
      <c r="A73" s="38">
        <f t="shared" si="0"/>
        <v>60</v>
      </c>
      <c r="B73" s="97" t="str">
        <f>IF(選手登録!D75="","",選手登録!D75)</f>
        <v/>
      </c>
      <c r="C73" s="98" t="str">
        <f>IF(選手登録!E75="","",選手登録!E75)</f>
        <v/>
      </c>
      <c r="D73" s="99" t="str">
        <f>IF(選手登録!F75="","",選手登録!F75)</f>
        <v/>
      </c>
      <c r="E73" s="188" t="str">
        <f>IF(選手登録!G75="","",選手登録!G75)</f>
        <v/>
      </c>
      <c r="F73" s="189"/>
      <c r="G73" s="100" t="str">
        <f>IF(選手登録!H75="","",選手登録!H75)</f>
        <v/>
      </c>
      <c r="H73" s="151" t="str">
        <f>(IF(男子!H65="","","/"&amp;男子!$H$5))&amp;(IF(男子!I65="","","/"&amp;男子!$I$5))&amp;(IF(男子!J65="","","/"&amp;男子!$J$5))&amp;(IF(男子!K65="","","/"&amp;男子!$K$5))&amp;(IF(男子!M65="","","/"&amp;男子!$M$5))&amp;(IF(男子!N65="","","/"&amp;男子!$N$5))&amp;(IF(男子!O65="","","/"&amp;男子!$O$5))&amp;(IF(男子!P65="","","/"&amp;男子!$P$5))&amp;(IF(男子!Q65="","","/"&amp;男子!$Q$5))&amp;(IF(男子!R65="","","/"&amp;男子!$R$5))&amp;(IF(男子!S65="","","/"&amp;男子!$S$5))&amp;(IF(男子!T65="","","/"&amp;男子!$T$5))</f>
        <v/>
      </c>
      <c r="I73" s="152"/>
      <c r="J73" s="153"/>
      <c r="K73" s="172" t="str">
        <f>IF($C73="","",IF(COUNTIF('4x100R'!$D$6:$D$45,'申込書(確認用)'!$C73)=0,"","〇"))</f>
        <v/>
      </c>
      <c r="L73" s="173"/>
      <c r="M73" s="105">
        <f>男子!U65</f>
        <v>0</v>
      </c>
      <c r="O73" s="38">
        <f t="shared" si="1"/>
        <v>60</v>
      </c>
      <c r="P73" s="160" t="str">
        <f>IF(選手登録!M75="","",選手登録!M75)</f>
        <v/>
      </c>
      <c r="Q73" s="153"/>
      <c r="R73" s="101" t="str">
        <f>IF(選手登録!N75="","",選手登録!N75)</f>
        <v/>
      </c>
      <c r="S73" s="183" t="str">
        <f>IF(選手登録!O75="","",選手登録!O75)</f>
        <v/>
      </c>
      <c r="T73" s="184"/>
      <c r="U73" s="185"/>
      <c r="V73" s="151" t="str">
        <f>IF(選手登録!P75="","",選手登録!P75)</f>
        <v/>
      </c>
      <c r="W73" s="153"/>
      <c r="X73" s="102" t="str">
        <f>IF(選手登録!Q75="","",選手登録!Q75)</f>
        <v/>
      </c>
      <c r="Y73" s="151" t="str">
        <f>(IF(女子!H65="","","/"&amp;女子!$H$5))&amp;(IF(女子!I65="","","/"&amp;女子!$I$5))&amp;(IF(女子!J65="","","/"&amp;女子!$J$5))&amp;(IF(女子!K65="","","/"&amp;女子!$K$5))&amp;(IF(女子!L65="","","/"&amp;女子!$L$5))&amp;(IF(女子!M65="","","/"&amp;女子!$M$5))&amp;(IF(女子!N65="","","/"&amp;女子!$N$5))&amp;(IF(女子!O65="","","/"&amp;女子!$O$5))&amp;(IF(女子!P65="","","/"&amp;女子!$P$5))&amp;(IF(女子!Q65="","","/"&amp;女子!$Q$5))&amp;(IF(女子!R65="","","/"&amp;女子!$R$5))&amp;(IF(女子!S65="","","/"&amp;女子!$S$5))</f>
        <v/>
      </c>
      <c r="Z73" s="152"/>
      <c r="AA73" s="153"/>
      <c r="AB73" s="103" t="str">
        <f>IF($R73="","",IF(COUNTIF('4x100R'!$K$6:$K$45,'申込書(確認用)'!$R73)=0,"","〇"))</f>
        <v/>
      </c>
      <c r="AC73" s="125">
        <f>女子!T65</f>
        <v>0</v>
      </c>
    </row>
  </sheetData>
  <sheetProtection sheet="1" selectLockedCells="1"/>
  <mergeCells count="448">
    <mergeCell ref="Y41:AA41"/>
    <mergeCell ref="Y42:AA42"/>
    <mergeCell ref="Y43:AA43"/>
    <mergeCell ref="Y32:AA32"/>
    <mergeCell ref="Y33:AA33"/>
    <mergeCell ref="Y34:AA34"/>
    <mergeCell ref="Y35:AA35"/>
    <mergeCell ref="Y36:AA36"/>
    <mergeCell ref="Y37:AA37"/>
    <mergeCell ref="Y38:AA38"/>
    <mergeCell ref="Y39:AA39"/>
    <mergeCell ref="Y40:AA40"/>
    <mergeCell ref="H14:J14"/>
    <mergeCell ref="H13:J13"/>
    <mergeCell ref="H15:J15"/>
    <mergeCell ref="H16:J16"/>
    <mergeCell ref="H17:J17"/>
    <mergeCell ref="H18:J18"/>
    <mergeCell ref="D3:E3"/>
    <mergeCell ref="D4:E4"/>
    <mergeCell ref="C1:AB1"/>
    <mergeCell ref="E5:R5"/>
    <mergeCell ref="V3:X3"/>
    <mergeCell ref="V4:Y4"/>
    <mergeCell ref="R4:U4"/>
    <mergeCell ref="R3:U3"/>
    <mergeCell ref="F3:N3"/>
    <mergeCell ref="F4:N4"/>
    <mergeCell ref="AA5:AB5"/>
    <mergeCell ref="AA4:AB4"/>
    <mergeCell ref="AB2:AB3"/>
    <mergeCell ref="U10:V10"/>
    <mergeCell ref="U9:V9"/>
    <mergeCell ref="E22:F22"/>
    <mergeCell ref="E23:F23"/>
    <mergeCell ref="E20:F20"/>
    <mergeCell ref="E21:F21"/>
    <mergeCell ref="E19:F19"/>
    <mergeCell ref="E16:F16"/>
    <mergeCell ref="E17:F17"/>
    <mergeCell ref="E13:F13"/>
    <mergeCell ref="E14:F14"/>
    <mergeCell ref="E15:F15"/>
    <mergeCell ref="E18:F18"/>
    <mergeCell ref="E32:F32"/>
    <mergeCell ref="E33:F33"/>
    <mergeCell ref="E30:F30"/>
    <mergeCell ref="E31:F31"/>
    <mergeCell ref="E28:F28"/>
    <mergeCell ref="E29:F29"/>
    <mergeCell ref="E26:F26"/>
    <mergeCell ref="E27:F27"/>
    <mergeCell ref="E24:F24"/>
    <mergeCell ref="E25:F25"/>
    <mergeCell ref="E42:F42"/>
    <mergeCell ref="E43:F43"/>
    <mergeCell ref="E40:F40"/>
    <mergeCell ref="E41:F41"/>
    <mergeCell ref="E38:F38"/>
    <mergeCell ref="E39:F39"/>
    <mergeCell ref="E36:F36"/>
    <mergeCell ref="E37:F37"/>
    <mergeCell ref="E34:F34"/>
    <mergeCell ref="E35:F35"/>
    <mergeCell ref="V34:W34"/>
    <mergeCell ref="V43:W43"/>
    <mergeCell ref="V41:W41"/>
    <mergeCell ref="V42:W42"/>
    <mergeCell ref="V39:W39"/>
    <mergeCell ref="V40:W40"/>
    <mergeCell ref="V37:W37"/>
    <mergeCell ref="V38:W38"/>
    <mergeCell ref="V35:W35"/>
    <mergeCell ref="V36:W36"/>
    <mergeCell ref="V33:W33"/>
    <mergeCell ref="V31:W31"/>
    <mergeCell ref="V32:W32"/>
    <mergeCell ref="V29:W29"/>
    <mergeCell ref="V30:W30"/>
    <mergeCell ref="V27:W27"/>
    <mergeCell ref="V28:W28"/>
    <mergeCell ref="V25:W25"/>
    <mergeCell ref="V26:W26"/>
    <mergeCell ref="V13:W13"/>
    <mergeCell ref="V21:W21"/>
    <mergeCell ref="V19:W19"/>
    <mergeCell ref="V20:W20"/>
    <mergeCell ref="V17:W17"/>
    <mergeCell ref="V18:W18"/>
    <mergeCell ref="V15:W15"/>
    <mergeCell ref="V16:W16"/>
    <mergeCell ref="V22:W22"/>
    <mergeCell ref="S25:U25"/>
    <mergeCell ref="S26:U26"/>
    <mergeCell ref="S17:U17"/>
    <mergeCell ref="S18:U18"/>
    <mergeCell ref="S19:U19"/>
    <mergeCell ref="S20:U20"/>
    <mergeCell ref="S21:U21"/>
    <mergeCell ref="S28:U28"/>
    <mergeCell ref="V14:W14"/>
    <mergeCell ref="S15:U15"/>
    <mergeCell ref="S16:U16"/>
    <mergeCell ref="V23:W23"/>
    <mergeCell ref="V24:W24"/>
    <mergeCell ref="S24:U24"/>
    <mergeCell ref="E44:F44"/>
    <mergeCell ref="E45:F45"/>
    <mergeCell ref="E46:F46"/>
    <mergeCell ref="AA6:AB7"/>
    <mergeCell ref="U8:V8"/>
    <mergeCell ref="U7:V7"/>
    <mergeCell ref="S42:U42"/>
    <mergeCell ref="S43:U43"/>
    <mergeCell ref="S37:U37"/>
    <mergeCell ref="S38:U38"/>
    <mergeCell ref="S39:U39"/>
    <mergeCell ref="S40:U40"/>
    <mergeCell ref="S41:U41"/>
    <mergeCell ref="S32:U32"/>
    <mergeCell ref="S33:U33"/>
    <mergeCell ref="S34:U34"/>
    <mergeCell ref="S35:U35"/>
    <mergeCell ref="S36:U36"/>
    <mergeCell ref="S27:U27"/>
    <mergeCell ref="S29:U29"/>
    <mergeCell ref="S30:U30"/>
    <mergeCell ref="S31:U31"/>
    <mergeCell ref="S22:U22"/>
    <mergeCell ref="S23:U23"/>
    <mergeCell ref="E53:F53"/>
    <mergeCell ref="E54:F54"/>
    <mergeCell ref="E55:F55"/>
    <mergeCell ref="E50:F50"/>
    <mergeCell ref="E51:F51"/>
    <mergeCell ref="E52:F52"/>
    <mergeCell ref="E47:F47"/>
    <mergeCell ref="E48:F48"/>
    <mergeCell ref="E49:F49"/>
    <mergeCell ref="E62:F62"/>
    <mergeCell ref="E63:F63"/>
    <mergeCell ref="E64:F64"/>
    <mergeCell ref="E59:F59"/>
    <mergeCell ref="E60:F60"/>
    <mergeCell ref="E61:F61"/>
    <mergeCell ref="E56:F56"/>
    <mergeCell ref="E57:F57"/>
    <mergeCell ref="E58:F58"/>
    <mergeCell ref="E71:F71"/>
    <mergeCell ref="E72:F72"/>
    <mergeCell ref="E73:F73"/>
    <mergeCell ref="E68:F68"/>
    <mergeCell ref="E69:F69"/>
    <mergeCell ref="E70:F70"/>
    <mergeCell ref="E65:F65"/>
    <mergeCell ref="E66:F66"/>
    <mergeCell ref="E67:F67"/>
    <mergeCell ref="S47:U47"/>
    <mergeCell ref="V47:W47"/>
    <mergeCell ref="S48:U48"/>
    <mergeCell ref="V48:W48"/>
    <mergeCell ref="S49:U49"/>
    <mergeCell ref="V49:W49"/>
    <mergeCell ref="S44:U44"/>
    <mergeCell ref="V44:W44"/>
    <mergeCell ref="S45:U45"/>
    <mergeCell ref="V45:W45"/>
    <mergeCell ref="S46:U46"/>
    <mergeCell ref="V46:W46"/>
    <mergeCell ref="S53:U53"/>
    <mergeCell ref="V53:W53"/>
    <mergeCell ref="S54:U54"/>
    <mergeCell ref="V54:W54"/>
    <mergeCell ref="S55:U55"/>
    <mergeCell ref="V55:W55"/>
    <mergeCell ref="S50:U50"/>
    <mergeCell ref="V50:W50"/>
    <mergeCell ref="S51:U51"/>
    <mergeCell ref="V51:W51"/>
    <mergeCell ref="S52:U52"/>
    <mergeCell ref="V52:W52"/>
    <mergeCell ref="S59:U59"/>
    <mergeCell ref="V59:W59"/>
    <mergeCell ref="S60:U60"/>
    <mergeCell ref="V60:W60"/>
    <mergeCell ref="S61:U61"/>
    <mergeCell ref="V61:W61"/>
    <mergeCell ref="S56:U56"/>
    <mergeCell ref="V56:W56"/>
    <mergeCell ref="S57:U57"/>
    <mergeCell ref="V57:W57"/>
    <mergeCell ref="S58:U58"/>
    <mergeCell ref="V58:W58"/>
    <mergeCell ref="S65:U65"/>
    <mergeCell ref="V65:W65"/>
    <mergeCell ref="S66:U66"/>
    <mergeCell ref="V66:W66"/>
    <mergeCell ref="S67:U67"/>
    <mergeCell ref="V67:W67"/>
    <mergeCell ref="S62:U62"/>
    <mergeCell ref="V62:W62"/>
    <mergeCell ref="S63:U63"/>
    <mergeCell ref="V63:W63"/>
    <mergeCell ref="S64:U64"/>
    <mergeCell ref="V64:W64"/>
    <mergeCell ref="S71:U71"/>
    <mergeCell ref="V71:W71"/>
    <mergeCell ref="S72:U72"/>
    <mergeCell ref="V72:W72"/>
    <mergeCell ref="S73:U73"/>
    <mergeCell ref="V73:W73"/>
    <mergeCell ref="S68:U68"/>
    <mergeCell ref="V68:W68"/>
    <mergeCell ref="S69:U69"/>
    <mergeCell ref="V69:W69"/>
    <mergeCell ref="S70:U70"/>
    <mergeCell ref="V70:W70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H69:J69"/>
    <mergeCell ref="H70:J70"/>
    <mergeCell ref="H71:J71"/>
    <mergeCell ref="H72:J72"/>
    <mergeCell ref="H73:J73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57:Q57"/>
    <mergeCell ref="P58:Q58"/>
    <mergeCell ref="P59:Q59"/>
    <mergeCell ref="P60:Q60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S13:U13"/>
    <mergeCell ref="S14:U14"/>
    <mergeCell ref="Y13:AA13"/>
    <mergeCell ref="Y14:AA14"/>
    <mergeCell ref="Y15:AA15"/>
    <mergeCell ref="Y16:AA16"/>
    <mergeCell ref="Y17:AA17"/>
    <mergeCell ref="Y18:AA18"/>
    <mergeCell ref="Y19:AA19"/>
    <mergeCell ref="Y20:AA20"/>
    <mergeCell ref="Y21:AA21"/>
    <mergeCell ref="Y22:AA22"/>
    <mergeCell ref="Y23:AA23"/>
    <mergeCell ref="Y24:AA24"/>
    <mergeCell ref="Y25:AA25"/>
    <mergeCell ref="Y26:AA26"/>
    <mergeCell ref="Y27:AA27"/>
    <mergeCell ref="Y28:AA28"/>
    <mergeCell ref="Y29:AA29"/>
    <mergeCell ref="Y30:AA30"/>
    <mergeCell ref="Y31:AA31"/>
    <mergeCell ref="Y44:AA44"/>
    <mergeCell ref="Y45:AA45"/>
    <mergeCell ref="Y46:AA46"/>
    <mergeCell ref="Y47:AA47"/>
    <mergeCell ref="Y48:AA48"/>
    <mergeCell ref="Y49:AA49"/>
    <mergeCell ref="Y50:AA50"/>
    <mergeCell ref="Y51:AA51"/>
    <mergeCell ref="Y52:AA52"/>
    <mergeCell ref="Y71:AA71"/>
    <mergeCell ref="Y72:AA72"/>
    <mergeCell ref="Y73:AA73"/>
    <mergeCell ref="Z3:AA3"/>
    <mergeCell ref="Y9:Z9"/>
    <mergeCell ref="Y8:Z8"/>
    <mergeCell ref="Y62:AA62"/>
    <mergeCell ref="Y63:AA63"/>
    <mergeCell ref="Y64:AA64"/>
    <mergeCell ref="Y65:AA65"/>
    <mergeCell ref="Y66:AA66"/>
    <mergeCell ref="Y67:AA67"/>
    <mergeCell ref="Y68:AA68"/>
    <mergeCell ref="Y69:AA69"/>
    <mergeCell ref="Y70:AA70"/>
    <mergeCell ref="Y53:AA53"/>
    <mergeCell ref="Y54:AA54"/>
    <mergeCell ref="Y55:AA55"/>
    <mergeCell ref="Y56:AA56"/>
    <mergeCell ref="Y57:AA57"/>
    <mergeCell ref="Y58:AA58"/>
    <mergeCell ref="Y59:AA59"/>
    <mergeCell ref="Y60:AA60"/>
    <mergeCell ref="Y61:AA61"/>
  </mergeCells>
  <phoneticPr fontId="8"/>
  <printOptions horizontalCentered="1"/>
  <pageMargins left="0.31496062992125984" right="0.31496062992125984" top="0.74803149606299213" bottom="0.39370078740157483" header="0.31496062992125984" footer="0.31496062992125984"/>
  <pageSetup paperSize="9" scale="61" fitToHeight="0" orientation="portrait" horizontalDpi="300" verticalDpi="300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マニュアル</vt:lpstr>
      <vt:lpstr>選手登録</vt:lpstr>
      <vt:lpstr>男子</vt:lpstr>
      <vt:lpstr>女子</vt:lpstr>
      <vt:lpstr>4x100R</vt:lpstr>
      <vt:lpstr>申込書(確認用)</vt:lpstr>
      <vt:lpstr>女子!Print_Area</vt:lpstr>
      <vt:lpstr>'申込書(確認用)'!Print_Area</vt:lpstr>
      <vt:lpstr>男子!Print_Area</vt:lpstr>
      <vt:lpstr>'申込書(確認用)'!Print_Titles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m-yuhara</dc:creator>
  <cp:lastModifiedBy>正人 村中</cp:lastModifiedBy>
  <cp:lastPrinted>2026-03-27T02:50:41Z</cp:lastPrinted>
  <dcterms:created xsi:type="dcterms:W3CDTF">2019-03-20T00:01:25Z</dcterms:created>
  <dcterms:modified xsi:type="dcterms:W3CDTF">2026-04-06T16:02:32Z</dcterms:modified>
</cp:coreProperties>
</file>